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 codeName="ThisWorkbook"/>
  <bookViews>
    <workbookView xWindow="0" yWindow="0" windowWidth="19200" windowHeight="11595" tabRatio="504"/>
  </bookViews>
  <sheets>
    <sheet name="DATABANK GAWASSEN" sheetId="5" r:id="rId1"/>
    <sheet name="Gegevens" sheetId="2" state="hidden" r:id="rId2"/>
  </sheets>
  <definedNames>
    <definedName name="_xlnm.Print_Titles">Gegevens!$1:$3</definedName>
    <definedName name="NaamStudent">'DATABANK GAWASSEN'!$D$4</definedName>
    <definedName name="Studentenlijst">Studenten[GEWAS]</definedName>
  </definedNames>
  <calcPr calcId="152511"/>
</workbook>
</file>

<file path=xl/calcChain.xml><?xml version="1.0" encoding="utf-8"?>
<calcChain xmlns="http://schemas.openxmlformats.org/spreadsheetml/2006/main">
  <c r="B4" i="2" l="1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117" i="2"/>
  <c r="B118" i="2"/>
  <c r="B119" i="2"/>
  <c r="B120" i="2"/>
  <c r="B121" i="2"/>
  <c r="B122" i="2"/>
  <c r="B123" i="2"/>
  <c r="B124" i="2"/>
  <c r="B125" i="2"/>
  <c r="B126" i="2"/>
  <c r="B127" i="2"/>
  <c r="B128" i="2"/>
  <c r="B129" i="2"/>
  <c r="B130" i="2"/>
  <c r="B131" i="2"/>
  <c r="B132" i="2"/>
  <c r="B133" i="2"/>
  <c r="B134" i="2"/>
  <c r="B135" i="2"/>
  <c r="B136" i="2"/>
  <c r="B137" i="2"/>
  <c r="B138" i="2"/>
  <c r="B139" i="2"/>
  <c r="B140" i="2"/>
  <c r="B141" i="2"/>
  <c r="B142" i="2"/>
  <c r="B143" i="2"/>
  <c r="B144" i="2"/>
  <c r="B145" i="2"/>
  <c r="B146" i="2"/>
  <c r="B147" i="2"/>
  <c r="B148" i="2"/>
  <c r="B149" i="2"/>
  <c r="B150" i="2"/>
  <c r="B151" i="2"/>
  <c r="B152" i="2"/>
  <c r="B153" i="2"/>
  <c r="B154" i="2"/>
  <c r="H31" i="2"/>
  <c r="H32" i="2"/>
  <c r="H33" i="2"/>
  <c r="H34" i="2"/>
  <c r="H35" i="2"/>
  <c r="H36" i="2"/>
  <c r="H37" i="2"/>
  <c r="H38" i="2"/>
  <c r="H39" i="2"/>
  <c r="H40" i="2"/>
  <c r="H41" i="2"/>
  <c r="H42" i="2"/>
  <c r="H43" i="2"/>
  <c r="H44" i="2"/>
  <c r="H45" i="2"/>
  <c r="H46" i="2"/>
  <c r="H47" i="2"/>
  <c r="H48" i="2"/>
  <c r="H49" i="2"/>
  <c r="H50" i="2"/>
  <c r="H51" i="2"/>
  <c r="H52" i="2"/>
  <c r="H53" i="2"/>
  <c r="H54" i="2"/>
  <c r="H55" i="2"/>
  <c r="H56" i="2"/>
  <c r="H57" i="2"/>
  <c r="H58" i="2"/>
  <c r="H59" i="2"/>
  <c r="H60" i="2"/>
  <c r="H61" i="2"/>
  <c r="H62" i="2"/>
  <c r="H63" i="2"/>
  <c r="H64" i="2"/>
  <c r="H65" i="2"/>
  <c r="H66" i="2"/>
  <c r="H67" i="2"/>
  <c r="H68" i="2"/>
  <c r="H69" i="2"/>
  <c r="H70" i="2"/>
  <c r="H71" i="2"/>
  <c r="H72" i="2"/>
  <c r="H73" i="2"/>
  <c r="H74" i="2"/>
  <c r="H75" i="2"/>
  <c r="H76" i="2"/>
  <c r="H77" i="2"/>
  <c r="H78" i="2"/>
  <c r="H79" i="2"/>
  <c r="H80" i="2"/>
  <c r="H81" i="2"/>
  <c r="H82" i="2"/>
  <c r="H83" i="2"/>
  <c r="H84" i="2"/>
  <c r="H85" i="2"/>
  <c r="H86" i="2"/>
  <c r="H87" i="2"/>
  <c r="H88" i="2"/>
  <c r="H89" i="2"/>
  <c r="H90" i="2"/>
  <c r="H91" i="2"/>
  <c r="H92" i="2"/>
  <c r="H93" i="2"/>
  <c r="H94" i="2"/>
  <c r="H95" i="2"/>
  <c r="H96" i="2"/>
  <c r="H97" i="2"/>
  <c r="H98" i="2"/>
  <c r="H99" i="2"/>
  <c r="H100" i="2"/>
  <c r="H101" i="2"/>
  <c r="H102" i="2"/>
  <c r="H103" i="2"/>
  <c r="H104" i="2"/>
  <c r="H105" i="2"/>
  <c r="H106" i="2"/>
  <c r="H107" i="2"/>
  <c r="H108" i="2"/>
  <c r="H109" i="2"/>
  <c r="H110" i="2"/>
  <c r="H111" i="2"/>
  <c r="H112" i="2"/>
  <c r="H113" i="2"/>
  <c r="H114" i="2"/>
  <c r="H115" i="2"/>
  <c r="H116" i="2"/>
  <c r="H117" i="2"/>
  <c r="H118" i="2"/>
  <c r="H119" i="2"/>
  <c r="H120" i="2"/>
  <c r="H121" i="2"/>
  <c r="H122" i="2"/>
  <c r="H123" i="2"/>
  <c r="H124" i="2"/>
  <c r="H125" i="2"/>
  <c r="H126" i="2"/>
  <c r="H127" i="2"/>
  <c r="H128" i="2"/>
  <c r="H129" i="2"/>
  <c r="H130" i="2"/>
  <c r="H131" i="2"/>
  <c r="H132" i="2"/>
  <c r="H133" i="2"/>
  <c r="H134" i="2"/>
  <c r="H135" i="2"/>
  <c r="H136" i="2"/>
  <c r="H137" i="2"/>
  <c r="H138" i="2"/>
  <c r="H139" i="2"/>
  <c r="H140" i="2"/>
  <c r="H141" i="2"/>
  <c r="H142" i="2"/>
  <c r="H143" i="2"/>
  <c r="H144" i="2"/>
  <c r="H145" i="2"/>
  <c r="H146" i="2"/>
  <c r="H147" i="2"/>
  <c r="H148" i="2"/>
  <c r="H149" i="2"/>
  <c r="H150" i="2"/>
  <c r="H151" i="2"/>
  <c r="H152" i="2"/>
  <c r="H153" i="2"/>
  <c r="H154" i="2"/>
  <c r="I31" i="2"/>
  <c r="I32" i="2"/>
  <c r="I33" i="2"/>
  <c r="I34" i="2"/>
  <c r="I35" i="2"/>
  <c r="I36" i="2"/>
  <c r="I37" i="2"/>
  <c r="I38" i="2"/>
  <c r="I39" i="2"/>
  <c r="I40" i="2"/>
  <c r="I41" i="2"/>
  <c r="I42" i="2"/>
  <c r="I43" i="2"/>
  <c r="I44" i="2"/>
  <c r="I45" i="2"/>
  <c r="I46" i="2"/>
  <c r="I47" i="2"/>
  <c r="I48" i="2"/>
  <c r="I49" i="2"/>
  <c r="I50" i="2"/>
  <c r="I51" i="2"/>
  <c r="I52" i="2"/>
  <c r="I53" i="2"/>
  <c r="I54" i="2"/>
  <c r="I55" i="2"/>
  <c r="I56" i="2"/>
  <c r="I57" i="2"/>
  <c r="I58" i="2"/>
  <c r="I59" i="2"/>
  <c r="I60" i="2"/>
  <c r="I61" i="2"/>
  <c r="I62" i="2"/>
  <c r="I63" i="2"/>
  <c r="I64" i="2"/>
  <c r="I65" i="2"/>
  <c r="I66" i="2"/>
  <c r="I67" i="2"/>
  <c r="I68" i="2"/>
  <c r="I69" i="2"/>
  <c r="I70" i="2"/>
  <c r="I71" i="2"/>
  <c r="I72" i="2"/>
  <c r="I73" i="2"/>
  <c r="I74" i="2"/>
  <c r="I75" i="2"/>
  <c r="I76" i="2"/>
  <c r="I77" i="2"/>
  <c r="I78" i="2"/>
  <c r="I79" i="2"/>
  <c r="I80" i="2"/>
  <c r="I81" i="2"/>
  <c r="I82" i="2"/>
  <c r="I83" i="2"/>
  <c r="I84" i="2"/>
  <c r="I85" i="2"/>
  <c r="I86" i="2"/>
  <c r="I87" i="2"/>
  <c r="I88" i="2"/>
  <c r="I89" i="2"/>
  <c r="I90" i="2"/>
  <c r="I91" i="2"/>
  <c r="I92" i="2"/>
  <c r="I93" i="2"/>
  <c r="I94" i="2"/>
  <c r="I95" i="2"/>
  <c r="I96" i="2"/>
  <c r="I97" i="2"/>
  <c r="I98" i="2"/>
  <c r="I99" i="2"/>
  <c r="I100" i="2"/>
  <c r="I101" i="2"/>
  <c r="I102" i="2"/>
  <c r="I103" i="2"/>
  <c r="I104" i="2"/>
  <c r="I105" i="2"/>
  <c r="I106" i="2"/>
  <c r="I107" i="2"/>
  <c r="I108" i="2"/>
  <c r="I109" i="2"/>
  <c r="I110" i="2"/>
  <c r="I111" i="2"/>
  <c r="I112" i="2"/>
  <c r="I113" i="2"/>
  <c r="I114" i="2"/>
  <c r="I115" i="2"/>
  <c r="I116" i="2"/>
  <c r="I117" i="2"/>
  <c r="I118" i="2"/>
  <c r="I119" i="2"/>
  <c r="I120" i="2"/>
  <c r="I121" i="2"/>
  <c r="I122" i="2"/>
  <c r="I123" i="2"/>
  <c r="I124" i="2"/>
  <c r="I125" i="2"/>
  <c r="I126" i="2"/>
  <c r="I127" i="2"/>
  <c r="I128" i="2"/>
  <c r="I129" i="2"/>
  <c r="I130" i="2"/>
  <c r="I131" i="2"/>
  <c r="I132" i="2"/>
  <c r="I133" i="2"/>
  <c r="I134" i="2"/>
  <c r="I135" i="2"/>
  <c r="I136" i="2"/>
  <c r="I137" i="2"/>
  <c r="I138" i="2"/>
  <c r="I139" i="2"/>
  <c r="I140" i="2"/>
  <c r="I141" i="2"/>
  <c r="I142" i="2"/>
  <c r="I143" i="2"/>
  <c r="I144" i="2"/>
  <c r="I145" i="2"/>
  <c r="I146" i="2"/>
  <c r="I147" i="2"/>
  <c r="I148" i="2"/>
  <c r="I149" i="2"/>
  <c r="I150" i="2"/>
  <c r="I151" i="2"/>
  <c r="I152" i="2"/>
  <c r="I153" i="2"/>
  <c r="I154" i="2"/>
  <c r="J31" i="2"/>
  <c r="J32" i="2"/>
  <c r="J33" i="2"/>
  <c r="J34" i="2"/>
  <c r="J35" i="2"/>
  <c r="J36" i="2"/>
  <c r="J37" i="2"/>
  <c r="J38" i="2"/>
  <c r="J39" i="2"/>
  <c r="J40" i="2"/>
  <c r="J41" i="2"/>
  <c r="J42" i="2"/>
  <c r="J43" i="2"/>
  <c r="J44" i="2"/>
  <c r="J45" i="2"/>
  <c r="J46" i="2"/>
  <c r="J47" i="2"/>
  <c r="J48" i="2"/>
  <c r="J49" i="2"/>
  <c r="J50" i="2"/>
  <c r="J51" i="2"/>
  <c r="J52" i="2"/>
  <c r="J53" i="2"/>
  <c r="J54" i="2"/>
  <c r="J55" i="2"/>
  <c r="J56" i="2"/>
  <c r="J57" i="2"/>
  <c r="J58" i="2"/>
  <c r="J59" i="2"/>
  <c r="J60" i="2"/>
  <c r="J61" i="2"/>
  <c r="J62" i="2"/>
  <c r="J63" i="2"/>
  <c r="J64" i="2"/>
  <c r="J65" i="2"/>
  <c r="J66" i="2"/>
  <c r="J67" i="2"/>
  <c r="J68" i="2"/>
  <c r="J69" i="2"/>
  <c r="J70" i="2"/>
  <c r="J71" i="2"/>
  <c r="J72" i="2"/>
  <c r="J73" i="2"/>
  <c r="J74" i="2"/>
  <c r="J75" i="2"/>
  <c r="J76" i="2"/>
  <c r="J77" i="2"/>
  <c r="J78" i="2"/>
  <c r="J79" i="2"/>
  <c r="J80" i="2"/>
  <c r="J81" i="2"/>
  <c r="J82" i="2"/>
  <c r="J83" i="2"/>
  <c r="J84" i="2"/>
  <c r="J85" i="2"/>
  <c r="J86" i="2"/>
  <c r="J87" i="2"/>
  <c r="J88" i="2"/>
  <c r="J89" i="2"/>
  <c r="J90" i="2"/>
  <c r="J91" i="2"/>
  <c r="J92" i="2"/>
  <c r="J93" i="2"/>
  <c r="J94" i="2"/>
  <c r="J95" i="2"/>
  <c r="J96" i="2"/>
  <c r="J97" i="2"/>
  <c r="J98" i="2"/>
  <c r="J99" i="2"/>
  <c r="J100" i="2"/>
  <c r="J101" i="2"/>
  <c r="J102" i="2"/>
  <c r="J103" i="2"/>
  <c r="J104" i="2"/>
  <c r="J105" i="2"/>
  <c r="J106" i="2"/>
  <c r="J107" i="2"/>
  <c r="J108" i="2"/>
  <c r="J109" i="2"/>
  <c r="J110" i="2"/>
  <c r="J111" i="2"/>
  <c r="J112" i="2"/>
  <c r="J113" i="2"/>
  <c r="J114" i="2"/>
  <c r="J115" i="2"/>
  <c r="J116" i="2"/>
  <c r="J117" i="2"/>
  <c r="J118" i="2"/>
  <c r="J119" i="2"/>
  <c r="J120" i="2"/>
  <c r="J121" i="2"/>
  <c r="J122" i="2"/>
  <c r="J123" i="2"/>
  <c r="J124" i="2"/>
  <c r="J125" i="2"/>
  <c r="J126" i="2"/>
  <c r="J127" i="2"/>
  <c r="J128" i="2"/>
  <c r="J129" i="2"/>
  <c r="J130" i="2"/>
  <c r="J131" i="2"/>
  <c r="J132" i="2"/>
  <c r="J133" i="2"/>
  <c r="J134" i="2"/>
  <c r="J135" i="2"/>
  <c r="J136" i="2"/>
  <c r="J137" i="2"/>
  <c r="J138" i="2"/>
  <c r="J139" i="2"/>
  <c r="J140" i="2"/>
  <c r="J141" i="2"/>
  <c r="J142" i="2"/>
  <c r="J143" i="2"/>
  <c r="J144" i="2"/>
  <c r="J145" i="2"/>
  <c r="J146" i="2"/>
  <c r="J147" i="2"/>
  <c r="J148" i="2"/>
  <c r="J149" i="2"/>
  <c r="J150" i="2"/>
  <c r="J151" i="2"/>
  <c r="J152" i="2"/>
  <c r="J153" i="2"/>
  <c r="J154" i="2"/>
  <c r="B26" i="2"/>
  <c r="B27" i="2"/>
  <c r="B28" i="2"/>
  <c r="B29" i="2"/>
  <c r="B30" i="2"/>
  <c r="H26" i="2"/>
  <c r="H27" i="2"/>
  <c r="H28" i="2"/>
  <c r="H29" i="2"/>
  <c r="H30" i="2"/>
  <c r="I26" i="2"/>
  <c r="I27" i="2"/>
  <c r="I28" i="2"/>
  <c r="I29" i="2"/>
  <c r="I30" i="2"/>
  <c r="J26" i="2"/>
  <c r="J27" i="2"/>
  <c r="J28" i="2"/>
  <c r="J29" i="2"/>
  <c r="J30" i="2"/>
  <c r="B25" i="2"/>
  <c r="H25" i="2"/>
  <c r="I25" i="2"/>
  <c r="J25" i="2"/>
  <c r="B24" i="2"/>
  <c r="H24" i="2"/>
  <c r="I24" i="2"/>
  <c r="J24" i="2"/>
  <c r="B23" i="2"/>
  <c r="H23" i="2"/>
  <c r="I23" i="2"/>
  <c r="J23" i="2"/>
  <c r="B22" i="2"/>
  <c r="H22" i="2"/>
  <c r="I22" i="2"/>
  <c r="J22" i="2"/>
  <c r="B21" i="2"/>
  <c r="H21" i="2"/>
  <c r="I21" i="2"/>
  <c r="J21" i="2"/>
  <c r="B17" i="2"/>
  <c r="H17" i="2"/>
  <c r="I17" i="2"/>
  <c r="J17" i="2"/>
  <c r="B18" i="2"/>
  <c r="H18" i="2"/>
  <c r="I18" i="2"/>
  <c r="J18" i="2"/>
  <c r="B19" i="2"/>
  <c r="H19" i="2"/>
  <c r="I19" i="2"/>
  <c r="J19" i="2"/>
  <c r="B20" i="2"/>
  <c r="H20" i="2"/>
  <c r="I20" i="2"/>
  <c r="J20" i="2"/>
  <c r="B16" i="2"/>
  <c r="H16" i="2"/>
  <c r="I16" i="2"/>
  <c r="J16" i="2"/>
  <c r="B15" i="2"/>
  <c r="H15" i="2"/>
  <c r="I15" i="2"/>
  <c r="J15" i="2"/>
  <c r="B14" i="2"/>
  <c r="H14" i="2"/>
  <c r="I14" i="2"/>
  <c r="J14" i="2"/>
  <c r="B13" i="2"/>
  <c r="H13" i="2"/>
  <c r="I13" i="2"/>
  <c r="J13" i="2"/>
  <c r="B12" i="2"/>
  <c r="H12" i="2"/>
  <c r="I12" i="2"/>
  <c r="J12" i="2"/>
  <c r="B11" i="2"/>
  <c r="H11" i="2"/>
  <c r="I11" i="2"/>
  <c r="J11" i="2"/>
  <c r="B10" i="2"/>
  <c r="H10" i="2"/>
  <c r="I10" i="2"/>
  <c r="J10" i="2"/>
  <c r="B9" i="2"/>
  <c r="H9" i="2"/>
  <c r="I9" i="2"/>
  <c r="J9" i="2"/>
  <c r="B8" i="2"/>
  <c r="H8" i="2"/>
  <c r="I8" i="2"/>
  <c r="J8" i="2"/>
  <c r="B7" i="2"/>
  <c r="H7" i="2"/>
  <c r="I7" i="2"/>
  <c r="J7" i="2"/>
  <c r="B6" i="2"/>
  <c r="H6" i="2"/>
  <c r="I6" i="2"/>
  <c r="J6" i="2"/>
  <c r="J5" i="2"/>
  <c r="I5" i="2"/>
  <c r="H5" i="2"/>
  <c r="B5" i="2" l="1"/>
  <c r="D11" i="5" l="1"/>
  <c r="D10" i="5"/>
  <c r="D9" i="5"/>
  <c r="D8" i="5"/>
  <c r="D7" i="5"/>
  <c r="D6" i="5"/>
  <c r="D5" i="5"/>
</calcChain>
</file>

<file path=xl/sharedStrings.xml><?xml version="1.0" encoding="utf-8"?>
<sst xmlns="http://schemas.openxmlformats.org/spreadsheetml/2006/main" count="413" uniqueCount="222">
  <si>
    <t xml:space="preserve"> </t>
  </si>
  <si>
    <t xml:space="preserve">  </t>
  </si>
  <si>
    <t>GEWAS</t>
  </si>
  <si>
    <t>LEVEL</t>
  </si>
  <si>
    <t>Aalbessen</t>
  </si>
  <si>
    <t>LAND</t>
  </si>
  <si>
    <t>Boerderij</t>
  </si>
  <si>
    <t>DUUR</t>
  </si>
  <si>
    <t>EP</t>
  </si>
  <si>
    <t>WATER</t>
  </si>
  <si>
    <t>MEST</t>
  </si>
  <si>
    <t>SUPERMEST</t>
  </si>
  <si>
    <t>MET GEBRUIK VAN WATER</t>
  </si>
  <si>
    <t>MET GEBRUIK VAN MEST</t>
  </si>
  <si>
    <t>MET GEBRUIK VAN SUPERMEST</t>
  </si>
  <si>
    <t>Som</t>
  </si>
  <si>
    <t>Gemiddelde</t>
  </si>
  <si>
    <t>Voorlopig totaal</t>
  </si>
  <si>
    <t>Aantal</t>
  </si>
  <si>
    <t>BAHAMARAMA</t>
  </si>
  <si>
    <t>Aardappel</t>
  </si>
  <si>
    <t>Aardbeien</t>
  </si>
  <si>
    <t>Aloë vera</t>
  </si>
  <si>
    <t>Ananas</t>
  </si>
  <si>
    <t>Anjer</t>
  </si>
  <si>
    <t>Artisjokken</t>
  </si>
  <si>
    <t>Asperge</t>
  </si>
  <si>
    <t>Aubrieta</t>
  </si>
  <si>
    <t>Bamboe</t>
  </si>
  <si>
    <t>Basilicum</t>
  </si>
  <si>
    <t>Beemdgras</t>
  </si>
  <si>
    <t>Begonia</t>
  </si>
  <si>
    <t>Biologisch katoen</t>
  </si>
  <si>
    <t>Blauwe bessen</t>
  </si>
  <si>
    <t>Bloedtomaten</t>
  </si>
  <si>
    <t>Bloemkool</t>
  </si>
  <si>
    <t>Boerenkool</t>
  </si>
  <si>
    <t>Bonen</t>
  </si>
  <si>
    <t>Bosaardbei</t>
  </si>
  <si>
    <t>Bottenstruiken</t>
  </si>
  <si>
    <t>Braambessen</t>
  </si>
  <si>
    <t>Brandkraan-bloem</t>
  </si>
  <si>
    <t>Broccoli</t>
  </si>
  <si>
    <t>Bromelia</t>
  </si>
  <si>
    <t>Cactus</t>
  </si>
  <si>
    <t>Cantharellen</t>
  </si>
  <si>
    <t>Cassave</t>
  </si>
  <si>
    <t>Chili</t>
  </si>
  <si>
    <t>Cirkeltarwe</t>
  </si>
  <si>
    <t>Courgette</t>
  </si>
  <si>
    <t>Erwt</t>
  </si>
  <si>
    <t>Fopbloem</t>
  </si>
  <si>
    <t>Frambozen</t>
  </si>
  <si>
    <t>Gerbera</t>
  </si>
  <si>
    <t>Gerst</t>
  </si>
  <si>
    <t>Gierst</t>
  </si>
  <si>
    <t>Goudbes</t>
  </si>
  <si>
    <t>Grafzerken</t>
  </si>
  <si>
    <t>Griezelpompoenen</t>
  </si>
  <si>
    <t>Groene druif</t>
  </si>
  <si>
    <t>Haver</t>
  </si>
  <si>
    <t>Hazelnoot</t>
  </si>
  <si>
    <t>Hersenkool</t>
  </si>
  <si>
    <t>Hibiscus</t>
  </si>
  <si>
    <t>Hooi</t>
  </si>
  <si>
    <t>Hopplantje</t>
  </si>
  <si>
    <t>Houterige asperge</t>
  </si>
  <si>
    <t>Kamille</t>
  </si>
  <si>
    <t>Kaneel</t>
  </si>
  <si>
    <t>Kattenkruid</t>
  </si>
  <si>
    <t>Kerstroos</t>
  </si>
  <si>
    <t>Klavertje vier</t>
  </si>
  <si>
    <t>Klokjesbloem</t>
  </si>
  <si>
    <t>Knoflook</t>
  </si>
  <si>
    <t>Koffie</t>
  </si>
  <si>
    <t>Komkommer</t>
  </si>
  <si>
    <t>Koolraap</t>
  </si>
  <si>
    <t>Koolzaad</t>
  </si>
  <si>
    <t>Korenbloem</t>
  </si>
  <si>
    <t>Kruisbessen</t>
  </si>
  <si>
    <t>Lauweren</t>
  </si>
  <si>
    <t>Lavendel</t>
  </si>
  <si>
    <t>Lelie</t>
  </si>
  <si>
    <t>Lelietje-van-dalen</t>
  </si>
  <si>
    <t>Lievevrouwebedstro</t>
  </si>
  <si>
    <t>Lolly</t>
  </si>
  <si>
    <t>Lolly comfort</t>
  </si>
  <si>
    <t>Loodplantje</t>
  </si>
  <si>
    <t>Lotusbloem</t>
  </si>
  <si>
    <t>Madeliefje</t>
  </si>
  <si>
    <t>Madeliefje comfort</t>
  </si>
  <si>
    <t>Mais</t>
  </si>
  <si>
    <t>Maltgraan</t>
  </si>
  <si>
    <t>Maracuja</t>
  </si>
  <si>
    <t>Margriet</t>
  </si>
  <si>
    <t>Munt</t>
  </si>
  <si>
    <t>Narcis</t>
  </si>
  <si>
    <t>Oogappelstruik</t>
  </si>
  <si>
    <t>Oranje tulpen</t>
  </si>
  <si>
    <t>Orchidee</t>
  </si>
  <si>
    <t>Paddenstoel</t>
  </si>
  <si>
    <t>Paeonia</t>
  </si>
  <si>
    <t>Papaver</t>
  </si>
  <si>
    <t>Paprika</t>
  </si>
  <si>
    <t>Peper</t>
  </si>
  <si>
    <t>Pepermunt</t>
  </si>
  <si>
    <t>Petunia</t>
  </si>
  <si>
    <t>Pinda</t>
  </si>
  <si>
    <t>Pompoen</t>
  </si>
  <si>
    <t>Prei</t>
  </si>
  <si>
    <t>Rabarber</t>
  </si>
  <si>
    <t>Radijsjes</t>
  </si>
  <si>
    <t>Ranonkel</t>
  </si>
  <si>
    <t>Regenboogvaren</t>
  </si>
  <si>
    <t>Reuzeradijs</t>
  </si>
  <si>
    <t>Rode druif</t>
  </si>
  <si>
    <t>Rode kool</t>
  </si>
  <si>
    <t>Rogge</t>
  </si>
  <si>
    <t>Roos</t>
  </si>
  <si>
    <t>Roze roos</t>
  </si>
  <si>
    <t>Rozemarijn</t>
  </si>
  <si>
    <t>Salie</t>
  </si>
  <si>
    <t>Selderij</t>
  </si>
  <si>
    <t>Sering</t>
  </si>
  <si>
    <t>Sla</t>
  </si>
  <si>
    <t>Sneeuwklokjes</t>
  </si>
  <si>
    <t>Sojabonen</t>
  </si>
  <si>
    <t>Speciaal tarwe</t>
  </si>
  <si>
    <t>Spelt</t>
  </si>
  <si>
    <t>Spinazie</t>
  </si>
  <si>
    <t>Spirea</t>
  </si>
  <si>
    <t>Spoken</t>
  </si>
  <si>
    <t>Sterretje</t>
  </si>
  <si>
    <t>Sterretje comfort</t>
  </si>
  <si>
    <t>Suikerbiet</t>
  </si>
  <si>
    <t>Suikerriet</t>
  </si>
  <si>
    <t>Tarwe</t>
  </si>
  <si>
    <t>Tentakelplant</t>
  </si>
  <si>
    <t>Terreurgewassen</t>
  </si>
  <si>
    <t>Ti-Brombeere</t>
  </si>
  <si>
    <t>Ti-Pfefferminze</t>
  </si>
  <si>
    <t>Tomaten</t>
  </si>
  <si>
    <t>Tovernoot</t>
  </si>
  <si>
    <t>Tulp</t>
  </si>
  <si>
    <t>Uien</t>
  </si>
  <si>
    <t>Valeriaan</t>
  </si>
  <si>
    <t>Vanille</t>
  </si>
  <si>
    <t>Venkel</t>
  </si>
  <si>
    <t>Venus vliegenval</t>
  </si>
  <si>
    <t>Verfplant</t>
  </si>
  <si>
    <t>Verfplant comfort</t>
  </si>
  <si>
    <t>Viooltje</t>
  </si>
  <si>
    <t>Voetschimmel</t>
  </si>
  <si>
    <t>Vossebes</t>
  </si>
  <si>
    <t>Vuurwerkbloem</t>
  </si>
  <si>
    <t>Walstro</t>
  </si>
  <si>
    <t>Watermeloen</t>
  </si>
  <si>
    <t>Wijndruiven</t>
  </si>
  <si>
    <t>Wilgenroosje</t>
  </si>
  <si>
    <t>Windmolentje</t>
  </si>
  <si>
    <t>Winterjasmijn</t>
  </si>
  <si>
    <t>Winterpenen</t>
  </si>
  <si>
    <t>Witte roos</t>
  </si>
  <si>
    <t>Yams</t>
  </si>
  <si>
    <t>Zoete aardappel</t>
  </si>
  <si>
    <t>Zonnebloemen</t>
  </si>
  <si>
    <t>Zoute aardappel</t>
  </si>
  <si>
    <t>Zuurkool</t>
  </si>
  <si>
    <t>Zwaardlelie</t>
  </si>
  <si>
    <t>2.75</t>
  </si>
  <si>
    <t>4.5</t>
  </si>
  <si>
    <t>18.75</t>
  </si>
  <si>
    <t>8.5</t>
  </si>
  <si>
    <t>29.5</t>
  </si>
  <si>
    <t>26.5</t>
  </si>
  <si>
    <t>13.3</t>
  </si>
  <si>
    <t>15.5</t>
  </si>
  <si>
    <t>4.75</t>
  </si>
  <si>
    <t>16.5</t>
  </si>
  <si>
    <t>26.25</t>
  </si>
  <si>
    <t>0.25</t>
  </si>
  <si>
    <t>6.75</t>
  </si>
  <si>
    <t>9.5</t>
  </si>
  <si>
    <t>2.5</t>
  </si>
  <si>
    <t>10.5</t>
  </si>
  <si>
    <t>24.25</t>
  </si>
  <si>
    <t>19.5</t>
  </si>
  <si>
    <t>14.5</t>
  </si>
  <si>
    <t>6.25</t>
  </si>
  <si>
    <t>5.7</t>
  </si>
  <si>
    <t>27.25</t>
  </si>
  <si>
    <t>1.88</t>
  </si>
  <si>
    <t>7.5</t>
  </si>
  <si>
    <t>5.25</t>
  </si>
  <si>
    <t>0.625</t>
  </si>
  <si>
    <t>3.75</t>
  </si>
  <si>
    <t>8.25</t>
  </si>
  <si>
    <t>30.25</t>
  </si>
  <si>
    <t>2.25</t>
  </si>
  <si>
    <t>7.1</t>
  </si>
  <si>
    <t>5.75</t>
  </si>
  <si>
    <t>18.5</t>
  </si>
  <si>
    <t>7.75</t>
  </si>
  <si>
    <t>12.75</t>
  </si>
  <si>
    <t>18.25</t>
  </si>
  <si>
    <t>27.75</t>
  </si>
  <si>
    <t>9.75</t>
  </si>
  <si>
    <t>13.5</t>
  </si>
  <si>
    <t>25.5</t>
  </si>
  <si>
    <t>28.5</t>
  </si>
  <si>
    <t>6.9</t>
  </si>
  <si>
    <t>6.5</t>
  </si>
  <si>
    <t>4.25</t>
  </si>
  <si>
    <t>24.5</t>
  </si>
  <si>
    <t>7.25</t>
  </si>
  <si>
    <t>22.5</t>
  </si>
  <si>
    <t>5.4</t>
  </si>
  <si>
    <t>14.75</t>
  </si>
  <si>
    <t>19.25</t>
  </si>
  <si>
    <t>17.75</t>
  </si>
  <si>
    <t>1.5</t>
  </si>
  <si>
    <t>Klik hier om je keuze te maken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</si>
</sst>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@\ \ *-"/>
    <numFmt numFmtId="165" formatCode="[&lt;=9999999]###\-####;\(###\)\ ###\-####"/>
    <numFmt numFmtId="170" formatCode="h:mm:ss;@"/>
    <numFmt numFmtId="172" formatCode="[$-F400]h:mm:ss\ AM/PM"/>
  </numFmts>
  <fonts count="11" x14ac:knownFonts="1">
    <font>
      <sz val="10"/>
      <color theme="1"/>
      <name val="Century Gothic"/>
      <family val="2"/>
      <scheme val="minor"/>
    </font>
    <font>
      <sz val="11"/>
      <color rgb="FF3F3F76"/>
      <name val="Century Gothic"/>
      <family val="2"/>
      <scheme val="minor"/>
    </font>
    <font>
      <sz val="11"/>
      <color rgb="FFFA7D00"/>
      <name val="Century Gothic"/>
      <family val="2"/>
      <scheme val="minor"/>
    </font>
    <font>
      <i/>
      <sz val="11"/>
      <color rgb="FF7F7F7F"/>
      <name val="Century Gothic"/>
      <family val="2"/>
      <scheme val="minor"/>
    </font>
    <font>
      <sz val="10"/>
      <color theme="1"/>
      <name val="Century Gothic"/>
      <family val="2"/>
      <scheme val="minor"/>
    </font>
    <font>
      <b/>
      <sz val="10"/>
      <color theme="1" tint="0.34998626667073579"/>
      <name val="Century Gothic"/>
      <family val="2"/>
      <scheme val="minor"/>
    </font>
    <font>
      <sz val="10"/>
      <color theme="1" tint="0.34998626667073579"/>
      <name val="Century Gothic"/>
      <family val="2"/>
      <scheme val="minor"/>
    </font>
    <font>
      <b/>
      <sz val="11"/>
      <color theme="1" tint="0.34998626667073579"/>
      <name val="Bookman Old Style"/>
      <family val="1"/>
      <scheme val="major"/>
    </font>
    <font>
      <sz val="10"/>
      <color theme="1"/>
      <name val="Bookman Old Style"/>
      <family val="1"/>
      <scheme val="major"/>
    </font>
    <font>
      <b/>
      <sz val="10"/>
      <color theme="4"/>
      <name val="Bookman Old Style"/>
      <family val="1"/>
      <scheme val="major"/>
    </font>
    <font>
      <u/>
      <sz val="10"/>
      <color theme="10"/>
      <name val="Century Gothic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F2F2F2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</fills>
  <borders count="18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ck">
        <color theme="4" tint="0.59996337778862885"/>
      </left>
      <right/>
      <top style="thick">
        <color theme="4" tint="0.59996337778862885"/>
      </top>
      <bottom/>
      <diagonal/>
    </border>
    <border>
      <left/>
      <right/>
      <top style="thick">
        <color theme="4" tint="0.59996337778862885"/>
      </top>
      <bottom/>
      <diagonal/>
    </border>
    <border>
      <left/>
      <right style="thick">
        <color theme="4" tint="0.59996337778862885"/>
      </right>
      <top style="thick">
        <color theme="4" tint="0.59996337778862885"/>
      </top>
      <bottom/>
      <diagonal/>
    </border>
    <border>
      <left style="thick">
        <color theme="4" tint="0.59996337778862885"/>
      </left>
      <right/>
      <top/>
      <bottom/>
      <diagonal/>
    </border>
    <border>
      <left/>
      <right style="thick">
        <color theme="4" tint="0.59996337778862885"/>
      </right>
      <top/>
      <bottom/>
      <diagonal/>
    </border>
    <border>
      <left/>
      <right/>
      <top/>
      <bottom style="thin">
        <color theme="4" tint="0.59996337778862885"/>
      </bottom>
      <diagonal/>
    </border>
    <border>
      <left/>
      <right/>
      <top style="thin">
        <color theme="4" tint="0.59996337778862885"/>
      </top>
      <bottom style="thin">
        <color theme="4" tint="0.59996337778862885"/>
      </bottom>
      <diagonal/>
    </border>
    <border>
      <left style="thin">
        <color indexed="64"/>
      </left>
      <right/>
      <top/>
      <bottom/>
      <diagonal/>
    </border>
    <border>
      <left/>
      <right/>
      <top style="thick">
        <color theme="4"/>
      </top>
      <bottom/>
      <diagonal/>
    </border>
    <border>
      <left/>
      <right/>
      <top style="thin">
        <color theme="4" tint="0.59996337778862885"/>
      </top>
      <bottom/>
      <diagonal/>
    </border>
    <border>
      <left style="thick">
        <color theme="4" tint="0.39991454817346722"/>
      </left>
      <right/>
      <top style="thick">
        <color theme="4" tint="0.59996337778862885"/>
      </top>
      <bottom/>
      <diagonal/>
    </border>
    <border>
      <left style="thick">
        <color theme="4" tint="0.39991454817346722"/>
      </left>
      <right/>
      <top/>
      <bottom/>
      <diagonal/>
    </border>
    <border>
      <left style="thick">
        <color theme="4" tint="0.39994506668294322"/>
      </left>
      <right/>
      <top/>
      <bottom style="thick">
        <color theme="4" tint="0.39994506668294322"/>
      </bottom>
      <diagonal/>
    </border>
    <border>
      <left/>
      <right/>
      <top/>
      <bottom style="thick">
        <color theme="4" tint="0.39994506668294322"/>
      </bottom>
      <diagonal/>
    </border>
    <border>
      <left/>
      <right style="thick">
        <color theme="4" tint="0.39994506668294322"/>
      </right>
      <top/>
      <bottom style="thick">
        <color theme="4" tint="0.39994506668294322"/>
      </bottom>
      <diagonal/>
    </border>
  </borders>
  <cellStyleXfs count="5">
    <xf numFmtId="0" fontId="0" fillId="0" borderId="0">
      <alignment vertical="center"/>
    </xf>
    <xf numFmtId="0" fontId="1" fillId="3" borderId="1" applyNumberFormat="0" applyProtection="0">
      <alignment wrapText="1"/>
    </xf>
    <xf numFmtId="0" fontId="2" fillId="2" borderId="1" applyNumberFormat="0" applyAlignment="0" applyProtection="0"/>
    <xf numFmtId="164" fontId="3" fillId="0" borderId="2" applyFill="0" applyAlignment="0" applyProtection="0"/>
    <xf numFmtId="0" fontId="10" fillId="0" borderId="0" applyNumberFormat="0" applyFill="0" applyBorder="0" applyAlignment="0" applyProtection="0"/>
  </cellStyleXfs>
  <cellXfs count="54">
    <xf numFmtId="0" fontId="0" fillId="0" borderId="0" xfId="0">
      <alignment vertical="center"/>
    </xf>
    <xf numFmtId="0" fontId="0" fillId="0" borderId="3" xfId="0" applyBorder="1">
      <alignment vertical="center"/>
    </xf>
    <xf numFmtId="0" fontId="0" fillId="0" borderId="4" xfId="0" applyBorder="1">
      <alignment vertical="center"/>
    </xf>
    <xf numFmtId="0" fontId="0" fillId="0" borderId="5" xfId="0" applyBorder="1">
      <alignment vertical="center"/>
    </xf>
    <xf numFmtId="0" fontId="0" fillId="0" borderId="6" xfId="0" applyBorder="1">
      <alignment vertical="center"/>
    </xf>
    <xf numFmtId="0" fontId="0" fillId="0" borderId="7" xfId="0" applyBorder="1">
      <alignment vertical="center"/>
    </xf>
    <xf numFmtId="165" fontId="6" fillId="0" borderId="9" xfId="0" applyNumberFormat="1" applyFont="1" applyBorder="1" applyAlignment="1">
      <alignment horizontal="left" vertical="center"/>
    </xf>
    <xf numFmtId="0" fontId="7" fillId="4" borderId="0" xfId="0" applyFont="1" applyFill="1" applyBorder="1" applyAlignment="1">
      <alignment vertical="center"/>
    </xf>
    <xf numFmtId="0" fontId="7" fillId="4" borderId="0" xfId="0" applyFont="1" applyFill="1" applyBorder="1" applyAlignment="1">
      <alignment horizontal="left" vertical="center" indent="1"/>
    </xf>
    <xf numFmtId="0" fontId="9" fillId="0" borderId="8" xfId="0" applyFont="1" applyBorder="1" applyAlignment="1">
      <alignment horizontal="left" vertical="center" indent="1"/>
    </xf>
    <xf numFmtId="0" fontId="9" fillId="0" borderId="9" xfId="0" applyFont="1" applyBorder="1" applyAlignment="1">
      <alignment horizontal="left" vertical="center" indent="1"/>
    </xf>
    <xf numFmtId="0" fontId="6" fillId="0" borderId="9" xfId="0" applyNumberFormat="1" applyFont="1" applyBorder="1" applyAlignment="1">
      <alignment horizontal="left" vertical="center"/>
    </xf>
    <xf numFmtId="0" fontId="6" fillId="0" borderId="9" xfId="0" applyFont="1" applyBorder="1" applyAlignment="1">
      <alignment horizontal="left" vertical="center"/>
    </xf>
    <xf numFmtId="0" fontId="0" fillId="0" borderId="0" xfId="0" applyAlignment="1">
      <alignment horizontal="center" vertical="center"/>
    </xf>
    <xf numFmtId="170" fontId="0" fillId="0" borderId="0" xfId="0" applyNumberFormat="1" applyFont="1" applyFill="1" applyBorder="1" applyAlignment="1">
      <alignment horizontal="center" vertical="center"/>
    </xf>
    <xf numFmtId="0" fontId="0" fillId="0" borderId="0" xfId="0" applyNumberFormat="1" applyFont="1" applyFill="1" applyBorder="1" applyAlignment="1">
      <alignment horizontal="center" vertical="center"/>
    </xf>
    <xf numFmtId="172" fontId="0" fillId="0" borderId="0" xfId="0" applyNumberFormat="1" applyFont="1" applyFill="1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8" fillId="0" borderId="0" xfId="0" applyFont="1" applyFill="1" applyBorder="1" applyAlignment="1">
      <alignment horizontal="center" vertical="center"/>
    </xf>
    <xf numFmtId="0" fontId="0" fillId="0" borderId="0" xfId="0" applyFont="1" applyFill="1" applyBorder="1" applyAlignment="1">
      <alignment horizontal="center" vertical="center"/>
    </xf>
    <xf numFmtId="165" fontId="0" fillId="0" borderId="0" xfId="0" applyNumberFormat="1" applyFont="1" applyFill="1" applyBorder="1" applyAlignment="1">
      <alignment horizontal="center" vertical="center"/>
    </xf>
    <xf numFmtId="0" fontId="4" fillId="0" borderId="7" xfId="0" applyFont="1" applyFill="1" applyBorder="1" applyAlignment="1">
      <alignment horizontal="center" vertical="center"/>
    </xf>
    <xf numFmtId="170" fontId="4" fillId="0" borderId="0" xfId="0" applyNumberFormat="1" applyFont="1" applyFill="1" applyBorder="1" applyAlignment="1">
      <alignment horizontal="center" vertical="center"/>
    </xf>
    <xf numFmtId="0" fontId="9" fillId="0" borderId="12" xfId="0" applyFont="1" applyBorder="1" applyAlignment="1">
      <alignment horizontal="left" vertical="center" indent="1"/>
    </xf>
    <xf numFmtId="0" fontId="0" fillId="0" borderId="11" xfId="0" applyBorder="1">
      <alignment vertical="center"/>
    </xf>
    <xf numFmtId="170" fontId="6" fillId="0" borderId="9" xfId="0" applyNumberFormat="1" applyFont="1" applyBorder="1" applyAlignment="1">
      <alignment horizontal="left" vertical="center"/>
    </xf>
    <xf numFmtId="170" fontId="6" fillId="0" borderId="12" xfId="0" applyNumberFormat="1" applyFont="1" applyBorder="1" applyAlignment="1">
      <alignment horizontal="left" vertical="center"/>
    </xf>
    <xf numFmtId="0" fontId="0" fillId="0" borderId="0" xfId="0" applyFill="1" applyAlignment="1">
      <alignment horizontal="center" vertical="center"/>
    </xf>
    <xf numFmtId="0" fontId="0" fillId="0" borderId="7" xfId="0" applyFont="1" applyFill="1" applyBorder="1" applyAlignment="1">
      <alignment horizontal="center" vertical="center"/>
    </xf>
    <xf numFmtId="0" fontId="0" fillId="0" borderId="0" xfId="0" applyFont="1" applyAlignment="1">
      <alignment horizontal="center" vertical="center"/>
    </xf>
    <xf numFmtId="165" fontId="0" fillId="0" borderId="0" xfId="0" applyNumberFormat="1" applyFont="1" applyFill="1" applyAlignment="1">
      <alignment horizontal="center" vertical="center"/>
    </xf>
    <xf numFmtId="170" fontId="0" fillId="0" borderId="0" xfId="0" applyNumberFormat="1" applyFont="1" applyFill="1" applyAlignment="1">
      <alignment horizontal="center" vertical="center"/>
    </xf>
    <xf numFmtId="0" fontId="0" fillId="0" borderId="0" xfId="0" applyNumberFormat="1" applyFont="1" applyAlignment="1">
      <alignment horizontal="center" vertical="center"/>
    </xf>
    <xf numFmtId="172" fontId="0" fillId="0" borderId="0" xfId="0" applyNumberFormat="1" applyFont="1" applyAlignment="1">
      <alignment horizontal="center" vertical="center"/>
    </xf>
    <xf numFmtId="170" fontId="0" fillId="0" borderId="0" xfId="0" applyNumberFormat="1" applyFont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8" fillId="0" borderId="14" xfId="0" applyFont="1" applyFill="1" applyBorder="1" applyAlignment="1">
      <alignment horizontal="center" vertical="center"/>
    </xf>
    <xf numFmtId="0" fontId="4" fillId="0" borderId="14" xfId="0" applyFont="1" applyFill="1" applyBorder="1" applyAlignment="1">
      <alignment horizontal="center" vertical="center"/>
    </xf>
    <xf numFmtId="0" fontId="0" fillId="0" borderId="14" xfId="0" applyNumberFormat="1" applyFont="1" applyFill="1" applyBorder="1" applyAlignment="1">
      <alignment horizontal="center" vertical="center"/>
    </xf>
    <xf numFmtId="0" fontId="0" fillId="0" borderId="14" xfId="0" applyNumberFormat="1" applyFont="1" applyBorder="1" applyAlignment="1">
      <alignment horizontal="center" vertical="center"/>
    </xf>
    <xf numFmtId="0" fontId="0" fillId="0" borderId="15" xfId="0" applyNumberFormat="1" applyFont="1" applyBorder="1" applyAlignment="1">
      <alignment horizontal="center" vertical="center"/>
    </xf>
    <xf numFmtId="0" fontId="0" fillId="0" borderId="16" xfId="0" applyFont="1" applyBorder="1" applyAlignment="1">
      <alignment horizontal="center" vertical="center"/>
    </xf>
    <xf numFmtId="0" fontId="0" fillId="0" borderId="16" xfId="0" applyFill="1" applyBorder="1" applyAlignment="1">
      <alignment horizontal="center" vertical="center"/>
    </xf>
    <xf numFmtId="165" fontId="0" fillId="0" borderId="16" xfId="0" applyNumberFormat="1" applyFont="1" applyFill="1" applyBorder="1" applyAlignment="1">
      <alignment horizontal="center" vertical="center"/>
    </xf>
    <xf numFmtId="170" fontId="0" fillId="0" borderId="16" xfId="0" applyNumberFormat="1" applyFont="1" applyFill="1" applyBorder="1" applyAlignment="1">
      <alignment horizontal="center" vertical="center"/>
    </xf>
    <xf numFmtId="0" fontId="0" fillId="0" borderId="16" xfId="0" applyNumberFormat="1" applyFont="1" applyBorder="1" applyAlignment="1">
      <alignment horizontal="center" vertical="center"/>
    </xf>
    <xf numFmtId="172" fontId="0" fillId="0" borderId="16" xfId="0" applyNumberFormat="1" applyFont="1" applyBorder="1" applyAlignment="1">
      <alignment horizontal="center" vertical="center"/>
    </xf>
    <xf numFmtId="170" fontId="0" fillId="0" borderId="16" xfId="0" applyNumberFormat="1" applyFont="1" applyBorder="1" applyAlignment="1">
      <alignment horizontal="center" vertical="center"/>
    </xf>
    <xf numFmtId="0" fontId="0" fillId="0" borderId="17" xfId="0" applyFont="1" applyBorder="1" applyAlignment="1">
      <alignment horizontal="center" vertical="center"/>
    </xf>
    <xf numFmtId="0" fontId="5" fillId="5" borderId="8" xfId="0" applyFont="1" applyFill="1" applyBorder="1" applyAlignment="1">
      <alignment horizontal="left" vertical="center"/>
    </xf>
    <xf numFmtId="0" fontId="8" fillId="0" borderId="10" xfId="0" applyNumberFormat="1" applyFont="1" applyFill="1" applyBorder="1" applyAlignment="1">
      <alignment horizontal="center" vertical="center"/>
    </xf>
    <xf numFmtId="0" fontId="8" fillId="0" borderId="0" xfId="0" applyNumberFormat="1" applyFont="1" applyFill="1" applyBorder="1" applyAlignment="1">
      <alignment horizontal="center" vertical="center"/>
    </xf>
  </cellXfs>
  <cellStyles count="5">
    <cellStyle name="Berekening" xfId="2" builtinId="22" customBuiltin="1"/>
    <cellStyle name="Hyperlink" xfId="4" builtinId="8" customBuiltin="1"/>
    <cellStyle name="Invoer" xfId="1" builtinId="20" customBuiltin="1"/>
    <cellStyle name="Standaard" xfId="0" builtinId="0" customBuiltin="1"/>
    <cellStyle name="Verklarende tekst" xfId="3" builtinId="53" customBuiltin="1"/>
  </cellStyles>
  <dxfs count="18">
    <dxf>
      <font>
        <strike val="0"/>
        <outline val="0"/>
        <shadow val="0"/>
        <u val="none"/>
        <vertAlign val="baseline"/>
        <sz val="10"/>
        <color theme="1"/>
      </font>
      <numFmt numFmtId="0" formatCode="General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/>
        <bottom/>
        <vertical/>
        <horizontal/>
      </border>
    </dxf>
    <dxf>
      <font>
        <strike val="0"/>
        <outline val="0"/>
        <shadow val="0"/>
        <u val="none"/>
        <vertAlign val="baseline"/>
        <sz val="10"/>
        <color theme="1"/>
      </font>
      <numFmt numFmtId="170" formatCode="h:mm:ss;@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entury Gothic"/>
        <scheme val="minor"/>
      </font>
      <numFmt numFmtId="170" formatCode="h:mm:ss;@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</font>
      <numFmt numFmtId="172" formatCode="[$-F400]h:mm:ss\ AM/PM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</font>
      <alignment horizontal="center" vertical="center" textRotation="0" wrapText="0" indent="0" justifyLastLine="0" shrinkToFit="0" readingOrder="0"/>
    </dxf>
    <dxf>
      <font>
        <b val="0"/>
        <strike val="0"/>
        <outline val="0"/>
        <shadow val="0"/>
        <u val="none"/>
        <vertAlign val="baseline"/>
        <sz val="10"/>
        <color theme="1"/>
        <name val="Bookman Old Style"/>
        <scheme val="major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</font>
      <numFmt numFmtId="0" formatCode="General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</font>
      <numFmt numFmtId="170" formatCode="h:mm:ss;@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</font>
      <numFmt numFmtId="165" formatCode="[&lt;=9999999]###\-####;\(###\)\ ###\-####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</font>
      <alignment horizontal="center" vertical="center" textRotation="0" wrapText="0" indent="0" justifyLastLine="0" shrinkToFit="0" readingOrder="0"/>
    </dxf>
    <dxf>
      <font>
        <b val="0"/>
        <i val="0"/>
        <color theme="0"/>
      </font>
      <fill>
        <patternFill>
          <bgColor theme="0"/>
        </patternFill>
      </fill>
      <border diagonalUp="0" diagonalDown="0">
        <left/>
        <right style="thick">
          <color theme="4" tint="0.59996337778862885"/>
        </right>
        <top/>
        <bottom/>
        <vertical/>
        <horizontal/>
      </border>
    </dxf>
    <dxf>
      <font>
        <b val="0"/>
        <i val="0"/>
        <color theme="0"/>
      </font>
      <fill>
        <patternFill>
          <bgColor theme="0"/>
        </patternFill>
      </fill>
      <border diagonalUp="0" diagonalDown="0">
        <left style="thick">
          <color theme="4" tint="0.59996337778862885"/>
        </left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 diagonalUp="0" diagonalDown="0">
        <left/>
        <right style="thick">
          <color theme="4" tint="0.59996337778862885"/>
        </right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 diagonalUp="0" diagonalDown="0">
        <left style="thick">
          <color theme="4" tint="0.59996337778862885"/>
        </left>
        <right/>
        <top/>
        <bottom/>
        <vertical/>
        <horizontal/>
      </border>
    </dxf>
    <dxf>
      <font>
        <b/>
        <i val="0"/>
        <color theme="1" tint="0.34998626667073579"/>
      </font>
      <fill>
        <patternFill patternType="solid">
          <fgColor theme="4"/>
          <bgColor theme="0" tint="-0.14996795556505021"/>
        </patternFill>
      </fill>
      <border diagonalUp="0" diagonalDown="0">
        <left/>
        <right/>
        <top/>
        <bottom/>
        <vertical/>
        <horizontal/>
      </border>
    </dxf>
    <dxf>
      <font>
        <b val="0"/>
        <i val="0"/>
        <color theme="1" tint="0.34998626667073579"/>
      </font>
      <fill>
        <patternFill>
          <bgColor theme="0"/>
        </patternFill>
      </fill>
      <border>
        <left style="thick">
          <color theme="4" tint="0.59996337778862885"/>
        </left>
        <right style="thick">
          <color theme="4" tint="0.59996337778862885"/>
        </right>
        <top style="thick">
          <color theme="4" tint="0.59996337778862885"/>
        </top>
        <bottom style="thick">
          <color theme="4" tint="0.59996337778862885"/>
        </bottom>
        <vertical/>
        <horizontal style="thin">
          <color theme="4"/>
        </horizontal>
      </border>
    </dxf>
  </dxfs>
  <tableStyles count="1" defaultTableStyle="TableStyleMedium2" defaultPivotStyle="PivotStyleLight16">
    <tableStyle name="ClassRoster_table1" pivot="0" count="6">
      <tableStyleElement type="wholeTable" dxfId="17"/>
      <tableStyleElement type="headerRow" dxfId="16"/>
      <tableStyleElement type="firstColumn" dxfId="15"/>
      <tableStyleElement type="lastColumn" dxfId="14"/>
      <tableStyleElement type="firstHeaderCell" dxfId="13"/>
      <tableStyleElement type="lastHeaderCell" dxfId="12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6" Type="http://schemas.openxmlformats.org/officeDocument/2006/relationships/image" Target="../media/image8.png"/><Relationship Id="rId5" Type="http://schemas.openxmlformats.org/officeDocument/2006/relationships/image" Target="../media/image7.png"/><Relationship Id="rId4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10259</xdr:colOff>
      <xdr:row>0</xdr:row>
      <xdr:rowOff>178931</xdr:rowOff>
    </xdr:from>
    <xdr:to>
      <xdr:col>3</xdr:col>
      <xdr:colOff>971550</xdr:colOff>
      <xdr:row>1</xdr:row>
      <xdr:rowOff>683756</xdr:rowOff>
    </xdr:to>
    <xdr:sp macro="" textlink="">
      <xdr:nvSpPr>
        <xdr:cNvPr id="27" name="Studentgegevens" descr="&quot;&quot;" title="Studentenlijst"/>
        <xdr:cNvSpPr txBox="1"/>
      </xdr:nvSpPr>
      <xdr:spPr>
        <a:xfrm>
          <a:off x="248384" y="178931"/>
          <a:ext cx="3847366" cy="685800"/>
        </a:xfrm>
        <a:prstGeom prst="rect">
          <a:avLst/>
        </a:prstGeom>
        <a:solidFill>
          <a:schemeClr val="accent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Ins="91440" rtlCol="0" anchor="ctr">
          <a:noAutofit/>
        </a:bodyPr>
        <a:lstStyle/>
        <a:p>
          <a:pPr algn="ctr"/>
          <a:r>
            <a:rPr lang="en-US" sz="2800" b="1">
              <a:solidFill>
                <a:schemeClr val="bg1"/>
              </a:solidFill>
              <a:latin typeface="+mj-lt"/>
            </a:rPr>
            <a:t>Databank gewassen</a:t>
          </a:r>
        </a:p>
      </xdr:txBody>
    </xdr:sp>
    <xdr:clientData/>
  </xdr:twoCellAnchor>
  <xdr:twoCellAnchor>
    <xdr:from>
      <xdr:col>2</xdr:col>
      <xdr:colOff>28574</xdr:colOff>
      <xdr:row>2</xdr:row>
      <xdr:rowOff>19050</xdr:rowOff>
    </xdr:from>
    <xdr:to>
      <xdr:col>4</xdr:col>
      <xdr:colOff>0</xdr:colOff>
      <xdr:row>3</xdr:row>
      <xdr:rowOff>142875</xdr:rowOff>
    </xdr:to>
    <xdr:grpSp>
      <xdr:nvGrpSpPr>
        <xdr:cNvPr id="5" name="Tip voor sjablonen" descr="Klik op cel D4 om een student te selecteren in de vervolgkeuzelijst." title="Tip voor gegevensinvoer"/>
        <xdr:cNvGrpSpPr/>
      </xdr:nvGrpSpPr>
      <xdr:grpSpPr>
        <a:xfrm>
          <a:off x="266699" y="990600"/>
          <a:ext cx="6086476" cy="447675"/>
          <a:chOff x="266700" y="990600"/>
          <a:chExt cx="4443877" cy="447675"/>
        </a:xfrm>
      </xdr:grpSpPr>
      <xdr:sp macro="" textlink="">
        <xdr:nvSpPr>
          <xdr:cNvPr id="45" name="Tip voor shape van bijschrift" descr="Klik op cel D4 om een student te selecteren in de vervolgkeuzelijst." title="Tip voor gegevensinvoer"/>
          <xdr:cNvSpPr/>
        </xdr:nvSpPr>
        <xdr:spPr>
          <a:xfrm>
            <a:off x="266700" y="990600"/>
            <a:ext cx="4443877" cy="304801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l"/>
            <a:r>
              <a:rPr lang="en-US" sz="1050" b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</a:rPr>
              <a:t>KLIK OP CEL D4 EN SELECTEER EEN GEWAS</a:t>
            </a:r>
            <a:r>
              <a:rPr lang="en-US" sz="1050" b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</a:rPr>
              <a:t> </a:t>
            </a:r>
            <a:r>
              <a:rPr lang="en-US" sz="1050" b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</a:rPr>
              <a:t>IN DE VERVOLGKEUZELIJST</a:t>
            </a:r>
          </a:p>
        </xdr:txBody>
      </xdr:sp>
      <xdr:sp macro="" textlink="">
        <xdr:nvSpPr>
          <xdr:cNvPr id="4" name="?sosceles driehoek 3"/>
          <xdr:cNvSpPr/>
        </xdr:nvSpPr>
        <xdr:spPr>
          <a:xfrm flipV="1">
            <a:off x="2618264" y="1266825"/>
            <a:ext cx="235482" cy="171450"/>
          </a:xfrm>
          <a:prstGeom prst="triangle">
            <a:avLst/>
          </a:prstGeom>
          <a:solidFill>
            <a:schemeClr val="bg1">
              <a:lumMod val="85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US" sz="1100"/>
          </a:p>
        </xdr:txBody>
      </xdr:sp>
    </xdr:grpSp>
    <xdr:clientData fPrintsWithSheet="0"/>
  </xdr:twoCellAnchor>
  <xdr:twoCellAnchor editAs="oneCell">
    <xdr:from>
      <xdr:col>2</xdr:col>
      <xdr:colOff>2466975</xdr:colOff>
      <xdr:row>8</xdr:row>
      <xdr:rowOff>9525</xdr:rowOff>
    </xdr:from>
    <xdr:to>
      <xdr:col>2</xdr:col>
      <xdr:colOff>2679607</xdr:colOff>
      <xdr:row>8</xdr:row>
      <xdr:rowOff>323850</xdr:rowOff>
    </xdr:to>
    <xdr:pic>
      <xdr:nvPicPr>
        <xdr:cNvPr id="8" name="Afbeelding 7" descr="Foto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05100" y="3067050"/>
          <a:ext cx="212632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2408641</xdr:colOff>
      <xdr:row>9</xdr:row>
      <xdr:rowOff>19051</xdr:rowOff>
    </xdr:from>
    <xdr:to>
      <xdr:col>2</xdr:col>
      <xdr:colOff>2755806</xdr:colOff>
      <xdr:row>9</xdr:row>
      <xdr:rowOff>333376</xdr:rowOff>
    </xdr:to>
    <xdr:pic>
      <xdr:nvPicPr>
        <xdr:cNvPr id="9" name="Afbeelding 8" descr="Foto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46766" y="3429001"/>
          <a:ext cx="347165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2435421</xdr:colOff>
      <xdr:row>9</xdr:row>
      <xdr:rowOff>342901</xdr:rowOff>
    </xdr:from>
    <xdr:to>
      <xdr:col>2</xdr:col>
      <xdr:colOff>2698657</xdr:colOff>
      <xdr:row>10</xdr:row>
      <xdr:rowOff>295276</xdr:rowOff>
    </xdr:to>
    <xdr:pic>
      <xdr:nvPicPr>
        <xdr:cNvPr id="10" name="Afbeelding 9" descr="Foto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3546" y="3752851"/>
          <a:ext cx="263236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266700</xdr:colOff>
      <xdr:row>0</xdr:row>
      <xdr:rowOff>0</xdr:rowOff>
    </xdr:from>
    <xdr:to>
      <xdr:col>12</xdr:col>
      <xdr:colOff>48555</xdr:colOff>
      <xdr:row>10</xdr:row>
      <xdr:rowOff>133350</xdr:rowOff>
    </xdr:to>
    <xdr:pic>
      <xdr:nvPicPr>
        <xdr:cNvPr id="11" name="Afbeelding 10"/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441" r="15567"/>
        <a:stretch/>
      </xdr:blipFill>
      <xdr:spPr>
        <a:xfrm>
          <a:off x="8086725" y="0"/>
          <a:ext cx="2220255" cy="389572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8</xdr:row>
      <xdr:rowOff>133350</xdr:rowOff>
    </xdr:from>
    <xdr:to>
      <xdr:col>13</xdr:col>
      <xdr:colOff>147176</xdr:colOff>
      <xdr:row>10</xdr:row>
      <xdr:rowOff>228600</xdr:rowOff>
    </xdr:to>
    <xdr:pic>
      <xdr:nvPicPr>
        <xdr:cNvPr id="6" name="Afbeelding 5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10425" y="3190875"/>
          <a:ext cx="3804776" cy="800100"/>
        </a:xfrm>
        <a:prstGeom prst="rect">
          <a:avLst/>
        </a:prstGeom>
      </xdr:spPr>
    </xdr:pic>
    <xdr:clientData/>
  </xdr:twoCellAnchor>
  <xdr:twoCellAnchor editAs="oneCell">
    <xdr:from>
      <xdr:col>6</xdr:col>
      <xdr:colOff>38100</xdr:colOff>
      <xdr:row>1</xdr:row>
      <xdr:rowOff>457200</xdr:rowOff>
    </xdr:from>
    <xdr:to>
      <xdr:col>6</xdr:col>
      <xdr:colOff>552450</xdr:colOff>
      <xdr:row>4</xdr:row>
      <xdr:rowOff>16485</xdr:rowOff>
    </xdr:to>
    <xdr:pic>
      <xdr:nvPicPr>
        <xdr:cNvPr id="14" name="irc_mi" descr="http://clipart-finder.com/data/png/arrow_curved_blue.png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6235967">
          <a:off x="6383032" y="894068"/>
          <a:ext cx="1026135" cy="514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114299</xdr:colOff>
      <xdr:row>1</xdr:row>
      <xdr:rowOff>0</xdr:rowOff>
    </xdr:from>
    <xdr:to>
      <xdr:col>6</xdr:col>
      <xdr:colOff>523875</xdr:colOff>
      <xdr:row>1</xdr:row>
      <xdr:rowOff>684147</xdr:rowOff>
    </xdr:to>
    <xdr:sp macro="" textlink="">
      <xdr:nvSpPr>
        <xdr:cNvPr id="7" name="Studentenlijst" descr="&quot;&quot;" title="Studentenlijst"/>
        <xdr:cNvSpPr txBox="1"/>
      </xdr:nvSpPr>
      <xdr:spPr>
        <a:xfrm>
          <a:off x="238124" y="180975"/>
          <a:ext cx="5353051" cy="684147"/>
        </a:xfrm>
        <a:prstGeom prst="rect">
          <a:avLst/>
        </a:prstGeom>
        <a:solidFill>
          <a:schemeClr val="accent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n-US" sz="2800" b="1">
              <a:solidFill>
                <a:schemeClr val="bg1"/>
              </a:solidFill>
              <a:latin typeface="+mj-lt"/>
            </a:rPr>
            <a:t>Databank gewassen</a:t>
          </a:r>
        </a:p>
      </xdr:txBody>
    </xdr:sp>
    <xdr:clientData/>
  </xdr:twoCellAnchor>
</xdr:wsDr>
</file>

<file path=xl/tables/table1.xml><?xml version="1.0" encoding="utf-8"?>
<table xmlns="http://schemas.openxmlformats.org/spreadsheetml/2006/main" id="1" name="Studenten" displayName="Studenten" ref="B3:K154" totalsRowShown="0" headerRowDxfId="6" dataDxfId="5">
  <tableColumns count="10">
    <tableColumn id="1" name=" " dataDxfId="0">
      <calculatedColumnFormula>Studenten[[#This Row],[GEWAS]]</calculatedColumnFormula>
    </tableColumn>
    <tableColumn id="15" name="GEWAS" dataDxfId="11"/>
    <tableColumn id="3" name="LEVEL" dataDxfId="10" dataCellStyle="Standaard"/>
    <tableColumn id="4" name="LAND" dataDxfId="9"/>
    <tableColumn id="5" name="DUUR" dataDxfId="8"/>
    <tableColumn id="6" name="EP" dataDxfId="7"/>
    <tableColumn id="7" name="WATER" dataDxfId="4">
      <calculatedColumnFormula>Studenten[DUUR]-(Studenten[DUUR]*20%)</calculatedColumnFormula>
    </tableColumn>
    <tableColumn id="8" name="MEST" dataDxfId="3">
      <calculatedColumnFormula>Studenten[DUUR]-(Studenten[DUUR]*5%)</calculatedColumnFormula>
    </tableColumn>
    <tableColumn id="9" name="SUPERMEST" dataDxfId="1">
      <calculatedColumnFormula>Studenten[DUUR]-(Studenten[DUUR]*60%)</calculatedColumnFormula>
    </tableColumn>
    <tableColumn id="2" name="  " dataDxfId="2"/>
  </tableColumns>
  <tableStyleInfo name="ClassRoster_table1" showFirstColumn="1" showLastColumn="1" showRowStripes="1" showColumnStripes="0"/>
  <extLst>
    <ext xmlns:x14="http://schemas.microsoft.com/office/spreadsheetml/2009/9/main" uri="{504A1905-F514-4f6f-8877-14C23A59335A}">
      <x14:table altText="Studentenlijst" altTextSummary="Lijst met studentgegevens, zoals naam van student, e-mailadres, telefoonnummer thuis, mobiele telefoon, geboortedatum, contactpersoon bij noodgeval, telefoonnummer bij noodgeval, dokter en telefoonnummer dokter."/>
    </ext>
  </extLst>
</table>
</file>

<file path=xl/theme/_rels/theme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Sketchbook">
  <a:themeElements>
    <a:clrScheme name="ClassRoster_color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61C7DB"/>
      </a:accent1>
      <a:accent2>
        <a:srgbClr val="96C030"/>
      </a:accent2>
      <a:accent3>
        <a:srgbClr val="DB4D75"/>
      </a:accent3>
      <a:accent4>
        <a:srgbClr val="F09D23"/>
      </a:accent4>
      <a:accent5>
        <a:srgbClr val="8968A9"/>
      </a:accent5>
      <a:accent6>
        <a:srgbClr val="EAC71D"/>
      </a:accent6>
      <a:hlink>
        <a:srgbClr val="61C7DB"/>
      </a:hlink>
      <a:folHlink>
        <a:srgbClr val="8968A9"/>
      </a:folHlink>
    </a:clrScheme>
    <a:fontScheme name="ClassRoster_fonts">
      <a:majorFont>
        <a:latin typeface="Bookman Old Style"/>
        <a:ea typeface=""/>
        <a:cs typeface=""/>
      </a:majorFont>
      <a:minorFont>
        <a:latin typeface="Century Gothic"/>
        <a:ea typeface=""/>
        <a:cs typeface=""/>
      </a:minorFont>
    </a:fontScheme>
    <a:fmtScheme name="Sketchbook">
      <a:fillStyleLst>
        <a:solidFill>
          <a:schemeClr val="phClr"/>
        </a:solidFill>
        <a:gradFill rotWithShape="1">
          <a:gsLst>
            <a:gs pos="0">
              <a:schemeClr val="phClr">
                <a:tint val="10000"/>
                <a:alpha val="94000"/>
                <a:satMod val="120000"/>
                <a:lumMod val="110000"/>
              </a:schemeClr>
            </a:gs>
            <a:gs pos="100000">
              <a:schemeClr val="phClr">
                <a:tint val="80000"/>
                <a:shade val="100000"/>
                <a:satMod val="140000"/>
                <a:lumMod val="120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tint val="100000"/>
                <a:shade val="100000"/>
                <a:satMod val="100000"/>
                <a:lumMod val="90000"/>
              </a:schemeClr>
            </a:gs>
            <a:gs pos="100000">
              <a:schemeClr val="phClr">
                <a:tint val="95000"/>
                <a:shade val="100000"/>
                <a:satMod val="110000"/>
                <a:lumMod val="105000"/>
              </a:schemeClr>
            </a:gs>
          </a:gsLst>
          <a:path path="circle">
            <a:fillToRect l="40000" t="100000" r="40000" b="100000"/>
          </a:path>
        </a:gradFill>
      </a:fillStyleLst>
      <a:lnStyleLst>
        <a:ln w="9525" cap="flat" cmpd="sng" algn="ctr">
          <a:solidFill>
            <a:schemeClr val="phClr"/>
          </a:solidFill>
          <a:prstDash val="solid"/>
        </a:ln>
        <a:ln w="19050" cap="flat" cmpd="sng" algn="ctr">
          <a:solidFill>
            <a:schemeClr val="phClr">
              <a:shade val="90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>
            <a:outerShdw blurRad="50800" dist="12700" dir="5400000" rotWithShape="0">
              <a:srgbClr val="000000">
                <a:alpha val="37000"/>
              </a:srgbClr>
            </a:outerShdw>
          </a:effectLst>
        </a:effectStyle>
        <a:effectStyle>
          <a:effectLst>
            <a:outerShdw blurRad="50800" dist="25400" dir="5040000" rotWithShape="0">
              <a:srgbClr val="000000">
                <a:alpha val="44000"/>
              </a:srgbClr>
            </a:outerShdw>
          </a:effectLst>
          <a:scene3d>
            <a:camera prst="orthographicFront">
              <a:rot lat="0" lon="0" rev="0"/>
            </a:camera>
            <a:lightRig rig="threePt" dir="tl"/>
          </a:scene3d>
          <a:sp3d prstMaterial="dkEdge">
            <a:bevelT w="38100" h="25400" prst="coolSlant"/>
          </a:sp3d>
        </a:effectStyle>
      </a:effectStyleLst>
      <a:bgFillStyleLst>
        <a:solidFill>
          <a:schemeClr val="phClr"/>
        </a:solidFill>
        <a:blipFill rotWithShape="1">
          <a:blip xmlns:r="http://schemas.openxmlformats.org/officeDocument/2006/relationships" r:embed="rId1">
            <a:duotone>
              <a:schemeClr val="phClr">
                <a:shade val="55000"/>
                <a:lumMod val="90000"/>
              </a:schemeClr>
              <a:schemeClr val="phClr">
                <a:tint val="92000"/>
                <a:satMod val="120000"/>
                <a:lumMod val="103000"/>
              </a:schemeClr>
            </a:duotone>
          </a:blip>
          <a:stretch/>
        </a:blipFill>
        <a:blipFill rotWithShape="1">
          <a:blip xmlns:r="http://schemas.openxmlformats.org/officeDocument/2006/relationships" r:embed="rId2">
            <a:duotone>
              <a:schemeClr val="phClr">
                <a:shade val="96000"/>
              </a:schemeClr>
              <a:schemeClr val="phClr">
                <a:tint val="98000"/>
              </a:schemeClr>
            </a:duotone>
          </a:blip>
          <a:tile tx="0" ty="0" sx="50000" sy="50000" flip="none" algn="tl"/>
        </a:blip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theme="4" tint="-0.499984740745262"/>
    <pageSetUpPr autoPageBreaks="0" fitToPage="1"/>
  </sheetPr>
  <dimension ref="B1:E12"/>
  <sheetViews>
    <sheetView showGridLines="0" tabSelected="1" zoomScaleNormal="100" workbookViewId="0">
      <selection activeCell="D4" sqref="D4"/>
    </sheetView>
  </sheetViews>
  <sheetFormatPr defaultRowHeight="13.5" x14ac:dyDescent="0.25"/>
  <cols>
    <col min="1" max="1" width="1.85546875" customWidth="1"/>
    <col min="2" max="2" width="1.7109375" customWidth="1"/>
    <col min="3" max="3" width="43.28515625" customWidth="1"/>
    <col min="4" max="4" width="48.42578125" customWidth="1"/>
    <col min="5" max="5" width="1.7109375" customWidth="1"/>
    <col min="6" max="6" width="2" customWidth="1"/>
  </cols>
  <sheetData>
    <row r="1" spans="2:5" ht="14.25" thickBot="1" x14ac:dyDescent="0.3"/>
    <row r="2" spans="2:5" ht="62.25" customHeight="1" thickTop="1" x14ac:dyDescent="0.25">
      <c r="B2" s="1"/>
      <c r="C2" s="2"/>
      <c r="D2" s="2"/>
      <c r="E2" s="3"/>
    </row>
    <row r="3" spans="2:5" ht="25.5" customHeight="1" x14ac:dyDescent="0.25">
      <c r="B3" s="4"/>
      <c r="C3" s="8"/>
      <c r="D3" s="7"/>
      <c r="E3" s="5"/>
    </row>
    <row r="4" spans="2:5" ht="27.75" customHeight="1" x14ac:dyDescent="0.25">
      <c r="B4" s="4"/>
      <c r="C4" s="9" t="s">
        <v>2</v>
      </c>
      <c r="D4" s="51" t="s">
        <v>221</v>
      </c>
      <c r="E4" s="5"/>
    </row>
    <row r="5" spans="2:5" ht="27.75" customHeight="1" x14ac:dyDescent="0.25">
      <c r="B5" s="4"/>
      <c r="C5" s="10" t="s">
        <v>3</v>
      </c>
      <c r="D5" s="12">
        <f>IFERROR(VLOOKUP(NaamStudent,Studenten[],3,FALSE),"")</f>
        <v>0</v>
      </c>
      <c r="E5" s="5"/>
    </row>
    <row r="6" spans="2:5" ht="27.75" customHeight="1" x14ac:dyDescent="0.25">
      <c r="B6" s="4"/>
      <c r="C6" s="10" t="s">
        <v>5</v>
      </c>
      <c r="D6" s="6">
        <f>IFERROR(VLOOKUP(NaamStudent,Studenten[],4,FALSE),"")</f>
        <v>0</v>
      </c>
      <c r="E6" s="5"/>
    </row>
    <row r="7" spans="2:5" ht="27.75" customHeight="1" x14ac:dyDescent="0.25">
      <c r="B7" s="4"/>
      <c r="C7" s="10" t="s">
        <v>7</v>
      </c>
      <c r="D7" s="26">
        <f>IFERROR(VLOOKUP(NaamStudent,Studenten[],5,FALSE),"")</f>
        <v>0</v>
      </c>
      <c r="E7" s="5"/>
    </row>
    <row r="8" spans="2:5" ht="27.75" customHeight="1" x14ac:dyDescent="0.25">
      <c r="B8" s="4"/>
      <c r="C8" s="10" t="s">
        <v>8</v>
      </c>
      <c r="D8" s="11">
        <f>IFERROR(VLOOKUP(NaamStudent,Studenten[],6,FALSE),"")</f>
        <v>0</v>
      </c>
      <c r="E8" s="5"/>
    </row>
    <row r="9" spans="2:5" ht="27.75" customHeight="1" x14ac:dyDescent="0.25">
      <c r="B9" s="4"/>
      <c r="C9" s="10" t="s">
        <v>12</v>
      </c>
      <c r="D9" s="26">
        <f>IFERROR(VLOOKUP(NaamStudent,Studenten[],7,FALSE),"")</f>
        <v>0</v>
      </c>
      <c r="E9" s="5"/>
    </row>
    <row r="10" spans="2:5" ht="27.75" customHeight="1" x14ac:dyDescent="0.25">
      <c r="B10" s="4"/>
      <c r="C10" s="10" t="s">
        <v>13</v>
      </c>
      <c r="D10" s="26">
        <f>IFERROR(VLOOKUP(NaamStudent,Studenten[],8,FALSE),"")</f>
        <v>0</v>
      </c>
      <c r="E10" s="5"/>
    </row>
    <row r="11" spans="2:5" ht="27.75" customHeight="1" thickBot="1" x14ac:dyDescent="0.3">
      <c r="B11" s="4"/>
      <c r="C11" s="24" t="s">
        <v>14</v>
      </c>
      <c r="D11" s="27">
        <f>IFERROR(VLOOKUP(NaamStudent,Studenten[],9,FALSE),"")</f>
        <v>0</v>
      </c>
      <c r="E11" s="5"/>
    </row>
    <row r="12" spans="2:5" ht="14.25" thickTop="1" x14ac:dyDescent="0.25">
      <c r="B12" s="25"/>
      <c r="C12" s="25"/>
      <c r="D12" s="25"/>
      <c r="E12" s="25"/>
    </row>
  </sheetData>
  <sheetProtection algorithmName="SHA-512" hashValue="PVapQ9AagVM4TD64pnUczMspsDp0xiJDrkAQEVS+4xanRjo+Uydry8EY/r8dg7hpj4c7cqHiHciHioq1OQhfEw==" saltValue="b8fDcbefrqFK0KmWUuOfsg==" spinCount="100000" sheet="1" objects="1" scenarios="1"/>
  <protectedRanges>
    <protectedRange sqref="D4" name="Bereik1"/>
  </protectedRanges>
  <dataValidations count="1">
    <dataValidation type="list" errorStyle="warning" allowBlank="1" showInputMessage="1" showErrorMessage="1" errorTitle="Helaas." error="Als u de gegevens van het blad Studentenlijst wilt bekijken, moet u een student selecteren in de vervolgkeuzelijst. U kunt op Ja klikken en uw invoer gebruiken, maar de rest van de studentgegevens is dan leeg." sqref="D4">
      <formula1>Studentenlijst</formula1>
    </dataValidation>
  </dataValidations>
  <printOptions horizontalCentered="1"/>
  <pageMargins left="0.25" right="0.25" top="0.75" bottom="0.75" header="0.3" footer="0.3"/>
  <pageSetup paperSize="9" fitToHeight="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theme="4"/>
    <pageSetUpPr autoPageBreaks="0" fitToPage="1"/>
  </sheetPr>
  <dimension ref="A1:K156"/>
  <sheetViews>
    <sheetView showGridLines="0" zoomScaleNormal="100" workbookViewId="0">
      <selection activeCell="H4" sqref="H4:J4"/>
    </sheetView>
  </sheetViews>
  <sheetFormatPr defaultRowHeight="21" customHeight="1" x14ac:dyDescent="0.25"/>
  <cols>
    <col min="1" max="1" width="2.85546875" style="13" customWidth="1"/>
    <col min="2" max="2" width="1.7109375" style="13" customWidth="1"/>
    <col min="3" max="3" width="22.28515625" style="13" customWidth="1"/>
    <col min="4" max="4" width="13.42578125" style="13" customWidth="1"/>
    <col min="5" max="5" width="19.28515625" style="13" bestFit="1" customWidth="1"/>
    <col min="6" max="6" width="22.85546875" style="13" bestFit="1" customWidth="1"/>
    <col min="7" max="7" width="20.140625" style="13" bestFit="1" customWidth="1"/>
    <col min="8" max="8" width="8.7109375" style="13" bestFit="1" customWidth="1"/>
    <col min="9" max="9" width="13.5703125" style="13" bestFit="1" customWidth="1"/>
    <col min="10" max="10" width="16" style="13" customWidth="1"/>
    <col min="11" max="11" width="13.7109375" style="13" customWidth="1"/>
    <col min="12" max="12" width="1.7109375" style="13" customWidth="1"/>
    <col min="13" max="16384" width="9.140625" style="13"/>
  </cols>
  <sheetData>
    <row r="1" spans="1:11" ht="14.25" thickBot="1" x14ac:dyDescent="0.3"/>
    <row r="2" spans="1:11" ht="62.25" customHeight="1" thickTop="1" x14ac:dyDescent="0.25">
      <c r="A2" s="36"/>
      <c r="B2" s="37"/>
      <c r="C2" s="17"/>
      <c r="D2" s="17"/>
      <c r="E2" s="17"/>
      <c r="F2" s="17"/>
      <c r="G2" s="17"/>
      <c r="H2" s="17"/>
      <c r="I2" s="17"/>
      <c r="J2" s="17"/>
      <c r="K2" s="18"/>
    </row>
    <row r="3" spans="1:11" ht="23.25" customHeight="1" x14ac:dyDescent="0.25">
      <c r="A3" s="36"/>
      <c r="B3" s="38" t="s">
        <v>0</v>
      </c>
      <c r="C3" s="19" t="s">
        <v>2</v>
      </c>
      <c r="D3" s="19" t="s">
        <v>3</v>
      </c>
      <c r="E3" s="19" t="s">
        <v>5</v>
      </c>
      <c r="F3" s="19" t="s">
        <v>7</v>
      </c>
      <c r="G3" s="19" t="s">
        <v>8</v>
      </c>
      <c r="H3" s="19" t="s">
        <v>9</v>
      </c>
      <c r="I3" s="19" t="s">
        <v>10</v>
      </c>
      <c r="J3" s="19" t="s">
        <v>11</v>
      </c>
      <c r="K3" s="13" t="s">
        <v>1</v>
      </c>
    </row>
    <row r="4" spans="1:11" ht="23.25" customHeight="1" x14ac:dyDescent="0.25">
      <c r="A4" s="36"/>
      <c r="B4" s="52" t="str">
        <f>Studenten[[#This Row],[GEWAS]]</f>
        <v>Klik hier om je keuze te maken</v>
      </c>
      <c r="C4" s="19" t="s">
        <v>221</v>
      </c>
      <c r="D4" s="28">
        <v>0</v>
      </c>
      <c r="E4" s="53">
        <v>0</v>
      </c>
      <c r="F4" s="53">
        <v>0</v>
      </c>
      <c r="G4" s="53">
        <v>0</v>
      </c>
      <c r="H4" s="53">
        <v>0</v>
      </c>
      <c r="I4" s="53">
        <v>0</v>
      </c>
      <c r="J4" s="53">
        <v>0</v>
      </c>
      <c r="K4" s="30"/>
    </row>
    <row r="5" spans="1:11" ht="21" customHeight="1" x14ac:dyDescent="0.25">
      <c r="A5" s="36"/>
      <c r="B5" s="39" t="str">
        <f>Studenten[[#This Row],[GEWAS]]</f>
        <v>Aalbessen</v>
      </c>
      <c r="C5" s="20" t="s">
        <v>4</v>
      </c>
      <c r="D5" s="13">
        <v>2</v>
      </c>
      <c r="E5" s="21" t="s">
        <v>6</v>
      </c>
      <c r="F5" s="14">
        <v>0.16666666666666666</v>
      </c>
      <c r="G5" s="15">
        <v>8</v>
      </c>
      <c r="H5" s="16">
        <f>Studenten[DUUR]-(Studenten[DUUR]*20%)</f>
        <v>0.13333333333333333</v>
      </c>
      <c r="I5" s="23">
        <f>Studenten[DUUR]-(Studenten[DUUR]*5%)</f>
        <v>0.15833333333333333</v>
      </c>
      <c r="J5" s="14">
        <f>Studenten[DUUR]-(Studenten[DUUR]*60%)</f>
        <v>6.6666666666666666E-2</v>
      </c>
      <c r="K5" s="22"/>
    </row>
    <row r="6" spans="1:11" ht="21" customHeight="1" x14ac:dyDescent="0.25">
      <c r="A6" s="36"/>
      <c r="B6" s="40" t="str">
        <f>Studenten[[#This Row],[GEWAS]]</f>
        <v>Aardappel</v>
      </c>
      <c r="C6" s="20" t="s">
        <v>20</v>
      </c>
      <c r="D6" s="28">
        <v>7</v>
      </c>
      <c r="E6" s="21" t="s">
        <v>6</v>
      </c>
      <c r="F6" s="14">
        <v>7.9166666666666663E-2</v>
      </c>
      <c r="G6" s="15" t="s">
        <v>169</v>
      </c>
      <c r="H6" s="16">
        <f>Studenten[DUUR]-(Studenten[DUUR]*20%)</f>
        <v>6.3333333333333325E-2</v>
      </c>
      <c r="I6" s="14">
        <f>Studenten[DUUR]-(Studenten[DUUR]*5%)</f>
        <v>7.5208333333333335E-2</v>
      </c>
      <c r="J6" s="14">
        <f>Studenten[DUUR]-(Studenten[DUUR]*60%)</f>
        <v>3.1666666666666669E-2</v>
      </c>
      <c r="K6" s="29"/>
    </row>
    <row r="7" spans="1:11" ht="21" customHeight="1" x14ac:dyDescent="0.25">
      <c r="A7" s="36"/>
      <c r="B7" s="40" t="str">
        <f>Studenten[[#This Row],[GEWAS]]</f>
        <v>Aardbeien</v>
      </c>
      <c r="C7" s="20" t="s">
        <v>21</v>
      </c>
      <c r="D7" s="28">
        <v>12</v>
      </c>
      <c r="E7" s="21" t="s">
        <v>6</v>
      </c>
      <c r="F7" s="14">
        <v>0.125</v>
      </c>
      <c r="G7" s="15" t="s">
        <v>170</v>
      </c>
      <c r="H7" s="16">
        <f>Studenten[DUUR]-(Studenten[DUUR]*20%)</f>
        <v>0.1</v>
      </c>
      <c r="I7" s="14">
        <f>Studenten[DUUR]-(Studenten[DUUR]*5%)</f>
        <v>0.11874999999999999</v>
      </c>
      <c r="J7" s="14">
        <f>Studenten[DUUR]-(Studenten[DUUR]*60%)</f>
        <v>0.05</v>
      </c>
      <c r="K7" s="29"/>
    </row>
    <row r="8" spans="1:11" ht="21" customHeight="1" x14ac:dyDescent="0.25">
      <c r="A8" s="36"/>
      <c r="B8" s="40" t="str">
        <f>Studenten[[#This Row],[GEWAS]]</f>
        <v>Aloë vera</v>
      </c>
      <c r="C8" s="20" t="s">
        <v>22</v>
      </c>
      <c r="D8" s="28">
        <v>1</v>
      </c>
      <c r="E8" s="21" t="s">
        <v>19</v>
      </c>
      <c r="F8" s="14">
        <v>0.22222222222222221</v>
      </c>
      <c r="G8" s="15" t="s">
        <v>171</v>
      </c>
      <c r="H8" s="16">
        <f>Studenten[DUUR]-(Studenten[DUUR]*20%)</f>
        <v>0.17777777777777776</v>
      </c>
      <c r="I8" s="14">
        <f>Studenten[DUUR]-(Studenten[DUUR]*5%)</f>
        <v>0.21111111111111111</v>
      </c>
      <c r="J8" s="14">
        <f>Studenten[DUUR]-(Studenten[DUUR]*60%)</f>
        <v>8.8888888888888878E-2</v>
      </c>
      <c r="K8" s="29"/>
    </row>
    <row r="9" spans="1:11" ht="21" customHeight="1" x14ac:dyDescent="0.25">
      <c r="A9" s="36"/>
      <c r="B9" s="40" t="str">
        <f>Studenten[[#This Row],[GEWAS]]</f>
        <v>Ananas</v>
      </c>
      <c r="C9" s="20" t="s">
        <v>23</v>
      </c>
      <c r="D9" s="28">
        <v>1</v>
      </c>
      <c r="E9" s="21" t="s">
        <v>19</v>
      </c>
      <c r="F9" s="14">
        <v>9.375E-2</v>
      </c>
      <c r="G9" s="15" t="s">
        <v>172</v>
      </c>
      <c r="H9" s="16">
        <f>Studenten[DUUR]-(Studenten[DUUR]*20%)</f>
        <v>7.4999999999999997E-2</v>
      </c>
      <c r="I9" s="14">
        <f>Studenten[DUUR]-(Studenten[DUUR]*5%)</f>
        <v>8.9062500000000003E-2</v>
      </c>
      <c r="J9" s="14">
        <f>Studenten[DUUR]-(Studenten[DUUR]*60%)</f>
        <v>3.7500000000000006E-2</v>
      </c>
      <c r="K9" s="29"/>
    </row>
    <row r="10" spans="1:11" ht="21" customHeight="1" x14ac:dyDescent="0.25">
      <c r="A10" s="36"/>
      <c r="B10" s="40" t="str">
        <f>Studenten[[#This Row],[GEWAS]]</f>
        <v>Anjer</v>
      </c>
      <c r="C10" s="20" t="s">
        <v>24</v>
      </c>
      <c r="D10" s="28">
        <v>83</v>
      </c>
      <c r="E10" s="21" t="s">
        <v>6</v>
      </c>
      <c r="F10" s="14">
        <v>0.78680555555555554</v>
      </c>
      <c r="G10" s="15" t="s">
        <v>173</v>
      </c>
      <c r="H10" s="16">
        <f>Studenten[DUUR]-(Studenten[DUUR]*20%)</f>
        <v>0.62944444444444447</v>
      </c>
      <c r="I10" s="14">
        <f>Studenten[DUUR]-(Studenten[DUUR]*5%)</f>
        <v>0.74746527777777771</v>
      </c>
      <c r="J10" s="14">
        <f>Studenten[DUUR]-(Studenten[DUUR]*60%)</f>
        <v>0.31472222222222224</v>
      </c>
      <c r="K10" s="29"/>
    </row>
    <row r="11" spans="1:11" ht="21" customHeight="1" x14ac:dyDescent="0.25">
      <c r="A11" s="36"/>
      <c r="B11" s="40" t="str">
        <f>Studenten[[#This Row],[GEWAS]]</f>
        <v>Artisjokken</v>
      </c>
      <c r="C11" s="20" t="s">
        <v>25</v>
      </c>
      <c r="D11" s="28">
        <v>76</v>
      </c>
      <c r="E11" s="21" t="s">
        <v>6</v>
      </c>
      <c r="F11" s="14">
        <v>0.73958333333333337</v>
      </c>
      <c r="G11" s="15" t="s">
        <v>174</v>
      </c>
      <c r="H11" s="16">
        <f>Studenten[DUUR]-(Studenten[DUUR]*20%)</f>
        <v>0.59166666666666667</v>
      </c>
      <c r="I11" s="14">
        <f>Studenten[DUUR]-(Studenten[DUUR]*5%)</f>
        <v>0.7026041666666667</v>
      </c>
      <c r="J11" s="14">
        <f>Studenten[DUUR]-(Studenten[DUUR]*60%)</f>
        <v>0.29583333333333334</v>
      </c>
      <c r="K11" s="29"/>
    </row>
    <row r="12" spans="1:11" ht="21" customHeight="1" x14ac:dyDescent="0.25">
      <c r="A12" s="36"/>
      <c r="B12" s="40" t="str">
        <f>Studenten[[#This Row],[GEWAS]]</f>
        <v>Asperge</v>
      </c>
      <c r="C12" s="20" t="s">
        <v>26</v>
      </c>
      <c r="D12" s="28">
        <v>51</v>
      </c>
      <c r="E12" s="21" t="s">
        <v>6</v>
      </c>
      <c r="F12" s="14">
        <v>0.33333333333333331</v>
      </c>
      <c r="G12" s="15">
        <v>12</v>
      </c>
      <c r="H12" s="16">
        <f>Studenten[DUUR]-(Studenten[DUUR]*20%)</f>
        <v>0.26666666666666666</v>
      </c>
      <c r="I12" s="14">
        <f>Studenten[DUUR]-(Studenten[DUUR]*5%)</f>
        <v>0.31666666666666665</v>
      </c>
      <c r="J12" s="14">
        <f>Studenten[DUUR]-(Studenten[DUUR]*60%)</f>
        <v>0.13333333333333333</v>
      </c>
      <c r="K12" s="29"/>
    </row>
    <row r="13" spans="1:11" ht="21" customHeight="1" x14ac:dyDescent="0.25">
      <c r="A13" s="36"/>
      <c r="B13" s="40" t="str">
        <f>Studenten[[#This Row],[GEWAS]]</f>
        <v>Aubrieta</v>
      </c>
      <c r="C13" s="20" t="s">
        <v>27</v>
      </c>
      <c r="D13" s="28">
        <v>90</v>
      </c>
      <c r="E13" s="21" t="s">
        <v>6</v>
      </c>
      <c r="F13" s="14">
        <v>0.33333333333333331</v>
      </c>
      <c r="G13" s="15" t="s">
        <v>175</v>
      </c>
      <c r="H13" s="16">
        <f>Studenten[DUUR]-(Studenten[DUUR]*20%)</f>
        <v>0.26666666666666666</v>
      </c>
      <c r="I13" s="14">
        <f>Studenten[DUUR]-(Studenten[DUUR]*5%)</f>
        <v>0.31666666666666665</v>
      </c>
      <c r="J13" s="14">
        <f>Studenten[DUUR]-(Studenten[DUUR]*60%)</f>
        <v>0.13333333333333333</v>
      </c>
      <c r="K13" s="29"/>
    </row>
    <row r="14" spans="1:11" ht="21" customHeight="1" x14ac:dyDescent="0.25">
      <c r="A14" s="36"/>
      <c r="B14" s="40" t="str">
        <f>Studenten[[#This Row],[GEWAS]]</f>
        <v>Bamboe</v>
      </c>
      <c r="C14" s="20" t="s">
        <v>28</v>
      </c>
      <c r="D14" s="28">
        <v>1</v>
      </c>
      <c r="E14" s="21" t="s">
        <v>19</v>
      </c>
      <c r="F14" s="14">
        <v>0.18055555555555555</v>
      </c>
      <c r="G14" s="15" t="s">
        <v>176</v>
      </c>
      <c r="H14" s="16">
        <f>Studenten[DUUR]-(Studenten[DUUR]*20%)</f>
        <v>0.14444444444444443</v>
      </c>
      <c r="I14" s="14">
        <f>Studenten[DUUR]-(Studenten[DUUR]*5%)</f>
        <v>0.17152777777777778</v>
      </c>
      <c r="J14" s="14">
        <f>Studenten[DUUR]-(Studenten[DUUR]*60%)</f>
        <v>7.2222222222222229E-2</v>
      </c>
      <c r="K14" s="29"/>
    </row>
    <row r="15" spans="1:11" ht="21" customHeight="1" x14ac:dyDescent="0.25">
      <c r="A15" s="36"/>
      <c r="B15" s="40" t="str">
        <f>Studenten[[#This Row],[GEWAS]]</f>
        <v>Basilicum</v>
      </c>
      <c r="C15" s="20" t="s">
        <v>29</v>
      </c>
      <c r="D15" s="28">
        <v>20</v>
      </c>
      <c r="E15" s="21" t="s">
        <v>6</v>
      </c>
      <c r="F15" s="14">
        <v>0.14027777777777778</v>
      </c>
      <c r="G15" s="15" t="s">
        <v>177</v>
      </c>
      <c r="H15" s="16">
        <f>Studenten[DUUR]-(Studenten[DUUR]*20%)</f>
        <v>0.11222222222222222</v>
      </c>
      <c r="I15" s="14">
        <f>Studenten[DUUR]-(Studenten[DUUR]*5%)</f>
        <v>0.1332638888888889</v>
      </c>
      <c r="J15" s="14">
        <f>Studenten[DUUR]-(Studenten[DUUR]*60%)</f>
        <v>5.6111111111111112E-2</v>
      </c>
      <c r="K15" s="29"/>
    </row>
    <row r="16" spans="1:11" ht="21" customHeight="1" x14ac:dyDescent="0.25">
      <c r="A16" s="36"/>
      <c r="B16" s="40" t="str">
        <f>Studenten[[#This Row],[GEWAS]]</f>
        <v>Beemdgras</v>
      </c>
      <c r="C16" s="20" t="s">
        <v>30</v>
      </c>
      <c r="D16" s="28">
        <v>1</v>
      </c>
      <c r="E16" s="21" t="s">
        <v>19</v>
      </c>
      <c r="F16" s="14">
        <v>0.19444444444444445</v>
      </c>
      <c r="G16" s="15" t="s">
        <v>178</v>
      </c>
      <c r="H16" s="16">
        <f>Studenten[DUUR]-(Studenten[DUUR]*20%)</f>
        <v>0.15555555555555556</v>
      </c>
      <c r="I16" s="14">
        <f>Studenten[DUUR]-(Studenten[DUUR]*5%)</f>
        <v>0.18472222222222223</v>
      </c>
      <c r="J16" s="14">
        <f>Studenten[DUUR]-(Studenten[DUUR]*60%)</f>
        <v>7.7777777777777779E-2</v>
      </c>
      <c r="K16" s="29"/>
    </row>
    <row r="17" spans="1:11" ht="21" customHeight="1" x14ac:dyDescent="0.25">
      <c r="A17" s="36"/>
      <c r="B17" s="40" t="str">
        <f>Studenten[[#This Row],[GEWAS]]</f>
        <v>Begonia</v>
      </c>
      <c r="C17" s="20" t="s">
        <v>31</v>
      </c>
      <c r="D17" s="28">
        <v>89</v>
      </c>
      <c r="E17" s="21" t="s">
        <v>6</v>
      </c>
      <c r="F17" s="14">
        <v>0.66666666666666663</v>
      </c>
      <c r="G17" s="15" t="s">
        <v>174</v>
      </c>
      <c r="H17" s="16">
        <f>Studenten[DUUR]-(Studenten[DUUR]*20%)</f>
        <v>0.53333333333333333</v>
      </c>
      <c r="I17" s="14">
        <f>Studenten[DUUR]-(Studenten[DUUR]*5%)</f>
        <v>0.6333333333333333</v>
      </c>
      <c r="J17" s="14">
        <f>Studenten[DUUR]-(Studenten[DUUR]*60%)</f>
        <v>0.26666666666666666</v>
      </c>
      <c r="K17" s="29"/>
    </row>
    <row r="18" spans="1:11" ht="21" customHeight="1" x14ac:dyDescent="0.25">
      <c r="A18" s="36"/>
      <c r="B18" s="40" t="str">
        <f>Studenten[[#This Row],[GEWAS]]</f>
        <v>Biologisch katoen</v>
      </c>
      <c r="C18" s="20" t="s">
        <v>32</v>
      </c>
      <c r="D18" s="28">
        <v>75</v>
      </c>
      <c r="E18" s="21" t="s">
        <v>6</v>
      </c>
      <c r="F18" s="14">
        <v>0.72916666666666663</v>
      </c>
      <c r="G18" s="15" t="s">
        <v>179</v>
      </c>
      <c r="H18" s="16">
        <f>Studenten[DUUR]-(Studenten[DUUR]*20%)</f>
        <v>0.58333333333333326</v>
      </c>
      <c r="I18" s="14">
        <f>Studenten[DUUR]-(Studenten[DUUR]*5%)</f>
        <v>0.69270833333333326</v>
      </c>
      <c r="J18" s="14">
        <f>Studenten[DUUR]-(Studenten[DUUR]*60%)</f>
        <v>0.29166666666666669</v>
      </c>
      <c r="K18" s="29"/>
    </row>
    <row r="19" spans="1:11" ht="21" customHeight="1" x14ac:dyDescent="0.25">
      <c r="A19" s="36"/>
      <c r="B19" s="40" t="str">
        <f>Studenten[[#This Row],[GEWAS]]</f>
        <v>Blauwe bessen</v>
      </c>
      <c r="C19" s="20" t="s">
        <v>33</v>
      </c>
      <c r="D19" s="28">
        <v>53</v>
      </c>
      <c r="E19" s="21" t="s">
        <v>6</v>
      </c>
      <c r="F19" s="14">
        <v>0.41666666666666669</v>
      </c>
      <c r="G19" s="15">
        <v>15</v>
      </c>
      <c r="H19" s="16">
        <f>Studenten[DUUR]-(Studenten[DUUR]*20%)</f>
        <v>0.33333333333333337</v>
      </c>
      <c r="I19" s="14">
        <f>Studenten[DUUR]-(Studenten[DUUR]*5%)</f>
        <v>0.39583333333333337</v>
      </c>
      <c r="J19" s="14">
        <f>Studenten[DUUR]-(Studenten[DUUR]*60%)</f>
        <v>0.16666666666666669</v>
      </c>
      <c r="K19" s="29"/>
    </row>
    <row r="20" spans="1:11" ht="21" customHeight="1" x14ac:dyDescent="0.25">
      <c r="A20" s="36"/>
      <c r="B20" s="40" t="str">
        <f>Studenten[[#This Row],[GEWAS]]</f>
        <v>Bloedtomaten</v>
      </c>
      <c r="C20" s="20" t="s">
        <v>34</v>
      </c>
      <c r="D20" s="28">
        <v>1</v>
      </c>
      <c r="E20" s="21" t="s">
        <v>6</v>
      </c>
      <c r="F20" s="14">
        <v>6.9444444444444441E-3</v>
      </c>
      <c r="G20" s="15" t="s">
        <v>180</v>
      </c>
      <c r="H20" s="16">
        <f>Studenten[DUUR]-(Studenten[DUUR]*20%)</f>
        <v>5.5555555555555549E-3</v>
      </c>
      <c r="I20" s="14">
        <f>Studenten[DUUR]-(Studenten[DUUR]*5%)</f>
        <v>6.5972222222222222E-3</v>
      </c>
      <c r="J20" s="14">
        <f>Studenten[DUUR]-(Studenten[DUUR]*60%)</f>
        <v>2.7777777777777775E-3</v>
      </c>
      <c r="K20" s="29"/>
    </row>
    <row r="21" spans="1:11" ht="21" customHeight="1" x14ac:dyDescent="0.25">
      <c r="A21" s="36"/>
      <c r="B21" s="40" t="str">
        <f>Studenten[[#This Row],[GEWAS]]</f>
        <v>Bloemkool</v>
      </c>
      <c r="C21" s="20" t="s">
        <v>35</v>
      </c>
      <c r="D21" s="28">
        <v>85</v>
      </c>
      <c r="E21" s="21" t="s">
        <v>6</v>
      </c>
      <c r="F21" s="14">
        <v>0.41666666666666669</v>
      </c>
      <c r="G21" s="15">
        <v>16</v>
      </c>
      <c r="H21" s="16">
        <f>Studenten[DUUR]-(Studenten[DUUR]*20%)</f>
        <v>0.33333333333333337</v>
      </c>
      <c r="I21" s="14">
        <f>Studenten[DUUR]-(Studenten[DUUR]*5%)</f>
        <v>0.39583333333333337</v>
      </c>
      <c r="J21" s="14">
        <f>Studenten[DUUR]-(Studenten[DUUR]*60%)</f>
        <v>0.16666666666666669</v>
      </c>
      <c r="K21" s="29"/>
    </row>
    <row r="22" spans="1:11" ht="21" customHeight="1" x14ac:dyDescent="0.25">
      <c r="A22" s="36"/>
      <c r="B22" s="40" t="str">
        <f>Studenten[[#This Row],[GEWAS]]</f>
        <v>Boerenkool</v>
      </c>
      <c r="C22" s="20" t="s">
        <v>36</v>
      </c>
      <c r="D22" s="28">
        <v>34</v>
      </c>
      <c r="E22" s="21" t="s">
        <v>6</v>
      </c>
      <c r="F22" s="14">
        <v>0.1875</v>
      </c>
      <c r="G22" s="15">
        <v>7</v>
      </c>
      <c r="H22" s="16">
        <f>Studenten[DUUR]-(Studenten[DUUR]*20%)</f>
        <v>0.15</v>
      </c>
      <c r="I22" s="14">
        <f>Studenten[DUUR]-(Studenten[DUUR]*5%)</f>
        <v>0.17812500000000001</v>
      </c>
      <c r="J22" s="14">
        <f>Studenten[DUUR]-(Studenten[DUUR]*60%)</f>
        <v>7.5000000000000011E-2</v>
      </c>
      <c r="K22" s="29"/>
    </row>
    <row r="23" spans="1:11" ht="21" customHeight="1" x14ac:dyDescent="0.25">
      <c r="A23" s="36"/>
      <c r="B23" s="40" t="str">
        <f>Studenten[[#This Row],[GEWAS]]</f>
        <v>Bonen</v>
      </c>
      <c r="C23" s="20" t="s">
        <v>37</v>
      </c>
      <c r="D23" s="28">
        <v>30</v>
      </c>
      <c r="E23" s="21" t="s">
        <v>6</v>
      </c>
      <c r="F23" s="14">
        <v>0.18680555555555556</v>
      </c>
      <c r="G23" s="15" t="s">
        <v>181</v>
      </c>
      <c r="H23" s="16">
        <f>Studenten[DUUR]-(Studenten[DUUR]*20%)</f>
        <v>0.14944444444444444</v>
      </c>
      <c r="I23" s="14">
        <f>Studenten[DUUR]-(Studenten[DUUR]*5%)</f>
        <v>0.17746527777777779</v>
      </c>
      <c r="J23" s="14">
        <f>Studenten[DUUR]-(Studenten[DUUR]*60%)</f>
        <v>7.4722222222222232E-2</v>
      </c>
      <c r="K23" s="29"/>
    </row>
    <row r="24" spans="1:11" ht="21" customHeight="1" x14ac:dyDescent="0.25">
      <c r="A24" s="36"/>
      <c r="B24" s="40" t="str">
        <f>Studenten[[#This Row],[GEWAS]]</f>
        <v>Bosaardbei</v>
      </c>
      <c r="C24" s="20" t="s">
        <v>38</v>
      </c>
      <c r="D24" s="28">
        <v>2</v>
      </c>
      <c r="E24" s="21" t="s">
        <v>6</v>
      </c>
      <c r="F24" s="14">
        <v>0.25</v>
      </c>
      <c r="G24" s="15" t="s">
        <v>182</v>
      </c>
      <c r="H24" s="16">
        <f>Studenten[DUUR]-(Studenten[DUUR]*20%)</f>
        <v>0.2</v>
      </c>
      <c r="I24" s="14">
        <f>Studenten[DUUR]-(Studenten[DUUR]*5%)</f>
        <v>0.23749999999999999</v>
      </c>
      <c r="J24" s="14">
        <f>Studenten[DUUR]-(Studenten[DUUR]*60%)</f>
        <v>0.1</v>
      </c>
      <c r="K24" s="29"/>
    </row>
    <row r="25" spans="1:11" ht="21" customHeight="1" x14ac:dyDescent="0.25">
      <c r="A25" s="36"/>
      <c r="B25" s="40" t="str">
        <f>Studenten[[#This Row],[GEWAS]]</f>
        <v>Bottenstruiken</v>
      </c>
      <c r="C25" s="20" t="s">
        <v>39</v>
      </c>
      <c r="D25" s="28">
        <v>1</v>
      </c>
      <c r="E25" s="21" t="s">
        <v>6</v>
      </c>
      <c r="F25" s="14">
        <v>8.3333333333333329E-2</v>
      </c>
      <c r="G25" s="15">
        <v>3</v>
      </c>
      <c r="H25" s="16">
        <f>Studenten[DUUR]-(Studenten[DUUR]*20%)</f>
        <v>6.6666666666666666E-2</v>
      </c>
      <c r="I25" s="14">
        <f>Studenten[DUUR]-(Studenten[DUUR]*5%)</f>
        <v>7.9166666666666663E-2</v>
      </c>
      <c r="J25" s="14">
        <f>Studenten[DUUR]-(Studenten[DUUR]*60%)</f>
        <v>3.3333333333333333E-2</v>
      </c>
      <c r="K25" s="29"/>
    </row>
    <row r="26" spans="1:11" ht="21" customHeight="1" x14ac:dyDescent="0.25">
      <c r="A26" s="36"/>
      <c r="B26" s="41" t="str">
        <f>Studenten[[#This Row],[GEWAS]]</f>
        <v>Braambessen</v>
      </c>
      <c r="C26" s="30" t="s">
        <v>40</v>
      </c>
      <c r="D26" s="28">
        <v>5</v>
      </c>
      <c r="E26" s="31" t="s">
        <v>6</v>
      </c>
      <c r="F26" s="32">
        <v>6.9444444444444434E-2</v>
      </c>
      <c r="G26" s="33" t="s">
        <v>183</v>
      </c>
      <c r="H26" s="34">
        <f>Studenten[DUUR]-(Studenten[DUUR]*20%)</f>
        <v>5.5555555555555546E-2</v>
      </c>
      <c r="I26" s="32">
        <f>Studenten[DUUR]-(Studenten[DUUR]*5%)</f>
        <v>6.597222222222221E-2</v>
      </c>
      <c r="J26" s="35">
        <f>Studenten[DUUR]-(Studenten[DUUR]*60%)</f>
        <v>2.7777777777777776E-2</v>
      </c>
      <c r="K26" s="30"/>
    </row>
    <row r="27" spans="1:11" ht="21" customHeight="1" x14ac:dyDescent="0.25">
      <c r="A27" s="36"/>
      <c r="B27" s="41" t="str">
        <f>Studenten[[#This Row],[GEWAS]]</f>
        <v>Brandkraan-bloem</v>
      </c>
      <c r="C27" s="30" t="s">
        <v>41</v>
      </c>
      <c r="D27" s="28">
        <v>2</v>
      </c>
      <c r="E27" s="31" t="s">
        <v>6</v>
      </c>
      <c r="F27" s="32">
        <v>0.25</v>
      </c>
      <c r="G27" s="33">
        <v>10</v>
      </c>
      <c r="H27" s="34">
        <f>Studenten[DUUR]-(Studenten[DUUR]*20%)</f>
        <v>0.2</v>
      </c>
      <c r="I27" s="32">
        <f>Studenten[DUUR]-(Studenten[DUUR]*5%)</f>
        <v>0.23749999999999999</v>
      </c>
      <c r="J27" s="35">
        <f>Studenten[DUUR]-(Studenten[DUUR]*60%)</f>
        <v>0.1</v>
      </c>
      <c r="K27" s="30"/>
    </row>
    <row r="28" spans="1:11" ht="21" customHeight="1" x14ac:dyDescent="0.25">
      <c r="A28" s="36"/>
      <c r="B28" s="41" t="str">
        <f>Studenten[[#This Row],[GEWAS]]</f>
        <v>Broccoli</v>
      </c>
      <c r="C28" s="30" t="s">
        <v>42</v>
      </c>
      <c r="D28" s="28">
        <v>68</v>
      </c>
      <c r="E28" s="31" t="s">
        <v>6</v>
      </c>
      <c r="F28" s="32">
        <v>0.6875</v>
      </c>
      <c r="G28" s="33">
        <v>25</v>
      </c>
      <c r="H28" s="34">
        <f>Studenten[DUUR]-(Studenten[DUUR]*20%)</f>
        <v>0.55000000000000004</v>
      </c>
      <c r="I28" s="32">
        <f>Studenten[DUUR]-(Studenten[DUUR]*5%)</f>
        <v>0.65312499999999996</v>
      </c>
      <c r="J28" s="35">
        <f>Studenten[DUUR]-(Studenten[DUUR]*60%)</f>
        <v>0.27500000000000002</v>
      </c>
      <c r="K28" s="30"/>
    </row>
    <row r="29" spans="1:11" ht="21" customHeight="1" x14ac:dyDescent="0.25">
      <c r="A29" s="36"/>
      <c r="B29" s="41" t="str">
        <f>Studenten[[#This Row],[GEWAS]]</f>
        <v>Bromelia</v>
      </c>
      <c r="C29" s="30" t="s">
        <v>43</v>
      </c>
      <c r="D29" s="28">
        <v>1</v>
      </c>
      <c r="E29" s="31" t="s">
        <v>19</v>
      </c>
      <c r="F29" s="32">
        <v>0.11805555555555557</v>
      </c>
      <c r="G29" s="33" t="s">
        <v>184</v>
      </c>
      <c r="H29" s="34">
        <f>Studenten[DUUR]-(Studenten[DUUR]*20%)</f>
        <v>9.4444444444444456E-2</v>
      </c>
      <c r="I29" s="32">
        <f>Studenten[DUUR]-(Studenten[DUUR]*5%)</f>
        <v>0.11215277777777778</v>
      </c>
      <c r="J29" s="35">
        <f>Studenten[DUUR]-(Studenten[DUUR]*60%)</f>
        <v>4.7222222222222235E-2</v>
      </c>
      <c r="K29" s="30"/>
    </row>
    <row r="30" spans="1:11" ht="21" customHeight="1" x14ac:dyDescent="0.25">
      <c r="A30" s="36"/>
      <c r="B30" s="41" t="str">
        <f>Studenten[[#This Row],[GEWAS]]</f>
        <v>Cactus</v>
      </c>
      <c r="C30" s="30" t="s">
        <v>44</v>
      </c>
      <c r="D30" s="28">
        <v>999</v>
      </c>
      <c r="E30" s="31" t="s">
        <v>19</v>
      </c>
      <c r="F30" s="32">
        <v>0.29166666666666669</v>
      </c>
      <c r="G30" s="33" t="s">
        <v>185</v>
      </c>
      <c r="H30" s="34">
        <f>Studenten[DUUR]-(Studenten[DUUR]*20%)</f>
        <v>0.23333333333333334</v>
      </c>
      <c r="I30" s="32">
        <f>Studenten[DUUR]-(Studenten[DUUR]*5%)</f>
        <v>0.27708333333333335</v>
      </c>
      <c r="J30" s="35">
        <f>Studenten[DUUR]-(Studenten[DUUR]*60%)</f>
        <v>0.11666666666666667</v>
      </c>
      <c r="K30" s="30"/>
    </row>
    <row r="31" spans="1:11" ht="21" customHeight="1" x14ac:dyDescent="0.25">
      <c r="A31" s="36"/>
      <c r="B31" s="41" t="str">
        <f>Studenten[[#This Row],[GEWAS]]</f>
        <v>Cantharellen</v>
      </c>
      <c r="C31" s="30" t="s">
        <v>45</v>
      </c>
      <c r="D31" s="28">
        <v>62</v>
      </c>
      <c r="E31" s="31" t="s">
        <v>6</v>
      </c>
      <c r="F31" s="32">
        <v>0.54166666666666663</v>
      </c>
      <c r="G31" s="33" t="s">
        <v>186</v>
      </c>
      <c r="H31" s="34">
        <f>Studenten[DUUR]-(Studenten[DUUR]*20%)</f>
        <v>0.43333333333333329</v>
      </c>
      <c r="I31" s="32">
        <f>Studenten[DUUR]-(Studenten[DUUR]*5%)</f>
        <v>0.51458333333333328</v>
      </c>
      <c r="J31" s="35">
        <f>Studenten[DUUR]-(Studenten[DUUR]*60%)</f>
        <v>0.21666666666666667</v>
      </c>
      <c r="K31" s="30"/>
    </row>
    <row r="32" spans="1:11" ht="21" customHeight="1" x14ac:dyDescent="0.25">
      <c r="A32" s="36"/>
      <c r="B32" s="41" t="str">
        <f>Studenten[[#This Row],[GEWAS]]</f>
        <v>Cassave</v>
      </c>
      <c r="C32" s="30" t="s">
        <v>46</v>
      </c>
      <c r="D32" s="28">
        <v>1</v>
      </c>
      <c r="E32" s="31" t="s">
        <v>19</v>
      </c>
      <c r="F32" s="32">
        <v>0.10416666666666667</v>
      </c>
      <c r="G32" s="33" t="s">
        <v>182</v>
      </c>
      <c r="H32" s="34">
        <f>Studenten[DUUR]-(Studenten[DUUR]*20%)</f>
        <v>8.3333333333333343E-2</v>
      </c>
      <c r="I32" s="32">
        <f>Studenten[DUUR]-(Studenten[DUUR]*5%)</f>
        <v>9.8958333333333343E-2</v>
      </c>
      <c r="J32" s="35">
        <f>Studenten[DUUR]-(Studenten[DUUR]*60%)</f>
        <v>4.1666666666666671E-2</v>
      </c>
      <c r="K32" s="30"/>
    </row>
    <row r="33" spans="1:11" ht="21" customHeight="1" x14ac:dyDescent="0.25">
      <c r="A33" s="36"/>
      <c r="B33" s="41" t="str">
        <f>Studenten[[#This Row],[GEWAS]]</f>
        <v>Chili</v>
      </c>
      <c r="C33" s="30" t="s">
        <v>47</v>
      </c>
      <c r="D33" s="28">
        <v>1</v>
      </c>
      <c r="E33" s="31" t="s">
        <v>19</v>
      </c>
      <c r="F33" s="32">
        <v>0.16666666666666666</v>
      </c>
      <c r="G33" s="33" t="s">
        <v>187</v>
      </c>
      <c r="H33" s="34">
        <f>Studenten[DUUR]-(Studenten[DUUR]*20%)</f>
        <v>0.13333333333333333</v>
      </c>
      <c r="I33" s="32">
        <f>Studenten[DUUR]-(Studenten[DUUR]*5%)</f>
        <v>0.15833333333333333</v>
      </c>
      <c r="J33" s="35">
        <f>Studenten[DUUR]-(Studenten[DUUR]*60%)</f>
        <v>6.6666666666666666E-2</v>
      </c>
      <c r="K33" s="30"/>
    </row>
    <row r="34" spans="1:11" ht="21" customHeight="1" x14ac:dyDescent="0.25">
      <c r="A34" s="36"/>
      <c r="B34" s="41" t="str">
        <f>Studenten[[#This Row],[GEWAS]]</f>
        <v>Cirkeltarwe</v>
      </c>
      <c r="C34" s="30" t="s">
        <v>48</v>
      </c>
      <c r="D34" s="28">
        <v>43</v>
      </c>
      <c r="E34" s="31" t="s">
        <v>6</v>
      </c>
      <c r="F34" s="32">
        <v>0.23611111111111113</v>
      </c>
      <c r="G34" s="33" t="s">
        <v>172</v>
      </c>
      <c r="H34" s="34">
        <f>Studenten[DUUR]-(Studenten[DUUR]*20%)</f>
        <v>0.18888888888888891</v>
      </c>
      <c r="I34" s="32">
        <f>Studenten[DUUR]-(Studenten[DUUR]*5%)</f>
        <v>0.22430555555555556</v>
      </c>
      <c r="J34" s="35">
        <f>Studenten[DUUR]-(Studenten[DUUR]*60%)</f>
        <v>9.444444444444447E-2</v>
      </c>
      <c r="K34" s="30"/>
    </row>
    <row r="35" spans="1:11" ht="21" customHeight="1" x14ac:dyDescent="0.25">
      <c r="A35" s="36"/>
      <c r="B35" s="41" t="str">
        <f>Studenten[[#This Row],[GEWAS]]</f>
        <v>Courgette</v>
      </c>
      <c r="C35" s="30" t="s">
        <v>49</v>
      </c>
      <c r="D35" s="28">
        <v>1</v>
      </c>
      <c r="E35" s="31" t="s">
        <v>19</v>
      </c>
      <c r="F35" s="32">
        <v>0.13541666666666666</v>
      </c>
      <c r="G35" s="33">
        <v>12</v>
      </c>
      <c r="H35" s="34">
        <f>Studenten[DUUR]-(Studenten[DUUR]*20%)</f>
        <v>0.10833333333333332</v>
      </c>
      <c r="I35" s="32">
        <f>Studenten[DUUR]-(Studenten[DUUR]*5%)</f>
        <v>0.12864583333333332</v>
      </c>
      <c r="J35" s="35">
        <f>Studenten[DUUR]-(Studenten[DUUR]*60%)</f>
        <v>5.4166666666666669E-2</v>
      </c>
      <c r="K35" s="30"/>
    </row>
    <row r="36" spans="1:11" ht="21" customHeight="1" x14ac:dyDescent="0.25">
      <c r="A36" s="36"/>
      <c r="B36" s="41" t="str">
        <f>Studenten[[#This Row],[GEWAS]]</f>
        <v>Erwt</v>
      </c>
      <c r="C36" s="30" t="s">
        <v>50</v>
      </c>
      <c r="D36" s="28">
        <v>28</v>
      </c>
      <c r="E36" s="31" t="s">
        <v>6</v>
      </c>
      <c r="F36" s="32">
        <v>0.17361111111111113</v>
      </c>
      <c r="G36" s="33" t="s">
        <v>188</v>
      </c>
      <c r="H36" s="34">
        <f>Studenten[DUUR]-(Studenten[DUUR]*20%)</f>
        <v>0.1388888888888889</v>
      </c>
      <c r="I36" s="32">
        <f>Studenten[DUUR]-(Studenten[DUUR]*5%)</f>
        <v>0.16493055555555558</v>
      </c>
      <c r="J36" s="35">
        <f>Studenten[DUUR]-(Studenten[DUUR]*60%)</f>
        <v>6.9444444444444461E-2</v>
      </c>
      <c r="K36" s="30"/>
    </row>
    <row r="37" spans="1:11" ht="21" customHeight="1" x14ac:dyDescent="0.25">
      <c r="A37" s="36"/>
      <c r="B37" s="41" t="str">
        <f>Studenten[[#This Row],[GEWAS]]</f>
        <v>Fopbloem</v>
      </c>
      <c r="C37" s="30" t="s">
        <v>51</v>
      </c>
      <c r="D37" s="28">
        <v>2</v>
      </c>
      <c r="E37" s="31" t="s">
        <v>6</v>
      </c>
      <c r="F37" s="32">
        <v>0.16666666666666666</v>
      </c>
      <c r="G37" s="33" t="s">
        <v>172</v>
      </c>
      <c r="H37" s="34">
        <f>Studenten[DUUR]-(Studenten[DUUR]*20%)</f>
        <v>0.13333333333333333</v>
      </c>
      <c r="I37" s="32">
        <f>Studenten[DUUR]-(Studenten[DUUR]*5%)</f>
        <v>0.15833333333333333</v>
      </c>
      <c r="J37" s="35">
        <f>Studenten[DUUR]-(Studenten[DUUR]*60%)</f>
        <v>6.6666666666666666E-2</v>
      </c>
      <c r="K37" s="30"/>
    </row>
    <row r="38" spans="1:11" ht="21" customHeight="1" x14ac:dyDescent="0.25">
      <c r="A38" s="36"/>
      <c r="B38" s="41" t="str">
        <f>Studenten[[#This Row],[GEWAS]]</f>
        <v>Frambozen</v>
      </c>
      <c r="C38" s="30" t="s">
        <v>52</v>
      </c>
      <c r="D38" s="28">
        <v>78</v>
      </c>
      <c r="E38" s="31" t="s">
        <v>6</v>
      </c>
      <c r="F38" s="32">
        <v>0.7402777777777777</v>
      </c>
      <c r="G38" s="33">
        <v>27</v>
      </c>
      <c r="H38" s="34">
        <f>Studenten[DUUR]-(Studenten[DUUR]*20%)</f>
        <v>0.59222222222222221</v>
      </c>
      <c r="I38" s="32">
        <f>Studenten[DUUR]-(Studenten[DUUR]*5%)</f>
        <v>0.7032638888888888</v>
      </c>
      <c r="J38" s="35">
        <f>Studenten[DUUR]-(Studenten[DUUR]*60%)</f>
        <v>0.2961111111111111</v>
      </c>
      <c r="K38" s="30"/>
    </row>
    <row r="39" spans="1:11" ht="21" customHeight="1" x14ac:dyDescent="0.25">
      <c r="A39" s="36"/>
      <c r="B39" s="41" t="str">
        <f>Studenten[[#This Row],[GEWAS]]</f>
        <v>Gerbera</v>
      </c>
      <c r="C39" s="30" t="s">
        <v>53</v>
      </c>
      <c r="D39" s="28">
        <v>27</v>
      </c>
      <c r="E39" s="31" t="s">
        <v>6</v>
      </c>
      <c r="F39" s="32">
        <v>0.16388888888888889</v>
      </c>
      <c r="G39" s="33" t="s">
        <v>189</v>
      </c>
      <c r="H39" s="34">
        <f>Studenten[DUUR]-(Studenten[DUUR]*20%)</f>
        <v>0.13111111111111112</v>
      </c>
      <c r="I39" s="32">
        <f>Studenten[DUUR]-(Studenten[DUUR]*5%)</f>
        <v>0.15569444444444444</v>
      </c>
      <c r="J39" s="35">
        <f>Studenten[DUUR]-(Studenten[DUUR]*60%)</f>
        <v>6.5555555555555561E-2</v>
      </c>
      <c r="K39" s="30"/>
    </row>
    <row r="40" spans="1:11" ht="21" customHeight="1" x14ac:dyDescent="0.25">
      <c r="A40" s="36"/>
      <c r="B40" s="41" t="str">
        <f>Studenten[[#This Row],[GEWAS]]</f>
        <v>Gerst</v>
      </c>
      <c r="C40" s="30" t="s">
        <v>54</v>
      </c>
      <c r="D40" s="28">
        <v>79</v>
      </c>
      <c r="E40" s="31" t="s">
        <v>6</v>
      </c>
      <c r="F40" s="32">
        <v>0.75</v>
      </c>
      <c r="G40" s="33" t="s">
        <v>190</v>
      </c>
      <c r="H40" s="34">
        <f>Studenten[DUUR]-(Studenten[DUUR]*20%)</f>
        <v>0.6</v>
      </c>
      <c r="I40" s="32">
        <f>Studenten[DUUR]-(Studenten[DUUR]*5%)</f>
        <v>0.71250000000000002</v>
      </c>
      <c r="J40" s="35">
        <f>Studenten[DUUR]-(Studenten[DUUR]*60%)</f>
        <v>0.30000000000000004</v>
      </c>
      <c r="K40" s="30"/>
    </row>
    <row r="41" spans="1:11" ht="21" customHeight="1" x14ac:dyDescent="0.25">
      <c r="A41" s="36"/>
      <c r="B41" s="41" t="str">
        <f>Studenten[[#This Row],[GEWAS]]</f>
        <v>Gierst</v>
      </c>
      <c r="C41" s="30" t="s">
        <v>55</v>
      </c>
      <c r="D41" s="28">
        <v>4</v>
      </c>
      <c r="E41" s="31" t="s">
        <v>6</v>
      </c>
      <c r="F41" s="32">
        <v>5.2083333333333336E-2</v>
      </c>
      <c r="G41" s="33" t="s">
        <v>191</v>
      </c>
      <c r="H41" s="34">
        <f>Studenten[DUUR]-(Studenten[DUUR]*20%)</f>
        <v>4.1666666666666671E-2</v>
      </c>
      <c r="I41" s="32">
        <f>Studenten[DUUR]-(Studenten[DUUR]*5%)</f>
        <v>4.9479166666666671E-2</v>
      </c>
      <c r="J41" s="35">
        <f>Studenten[DUUR]-(Studenten[DUUR]*60%)</f>
        <v>2.0833333333333336E-2</v>
      </c>
      <c r="K41" s="30"/>
    </row>
    <row r="42" spans="1:11" ht="21" customHeight="1" x14ac:dyDescent="0.25">
      <c r="A42" s="36"/>
      <c r="B42" s="41" t="str">
        <f>Studenten[[#This Row],[GEWAS]]</f>
        <v>Goudbes</v>
      </c>
      <c r="C42" s="30" t="s">
        <v>56</v>
      </c>
      <c r="D42" s="28">
        <v>2</v>
      </c>
      <c r="E42" s="31" t="s">
        <v>6</v>
      </c>
      <c r="F42" s="32">
        <v>0.125</v>
      </c>
      <c r="G42" s="33" t="s">
        <v>192</v>
      </c>
      <c r="H42" s="34">
        <f>Studenten[DUUR]-(Studenten[DUUR]*20%)</f>
        <v>0.1</v>
      </c>
      <c r="I42" s="32">
        <f>Studenten[DUUR]-(Studenten[DUUR]*5%)</f>
        <v>0.11874999999999999</v>
      </c>
      <c r="J42" s="35">
        <f>Studenten[DUUR]-(Studenten[DUUR]*60%)</f>
        <v>0.05</v>
      </c>
      <c r="K42" s="30"/>
    </row>
    <row r="43" spans="1:11" ht="21" customHeight="1" x14ac:dyDescent="0.25">
      <c r="A43" s="36"/>
      <c r="B43" s="41" t="str">
        <f>Studenten[[#This Row],[GEWAS]]</f>
        <v>Grafzerken</v>
      </c>
      <c r="C43" s="30" t="s">
        <v>57</v>
      </c>
      <c r="D43" s="28">
        <v>1</v>
      </c>
      <c r="E43" s="31" t="s">
        <v>6</v>
      </c>
      <c r="F43" s="32">
        <v>0.16666666666666666</v>
      </c>
      <c r="G43" s="33">
        <v>6</v>
      </c>
      <c r="H43" s="34">
        <f>Studenten[DUUR]-(Studenten[DUUR]*20%)</f>
        <v>0.13333333333333333</v>
      </c>
      <c r="I43" s="32">
        <f>Studenten[DUUR]-(Studenten[DUUR]*5%)</f>
        <v>0.15833333333333333</v>
      </c>
      <c r="J43" s="35">
        <f>Studenten[DUUR]-(Studenten[DUUR]*60%)</f>
        <v>6.6666666666666666E-2</v>
      </c>
      <c r="K43" s="30"/>
    </row>
    <row r="44" spans="1:11" ht="21" customHeight="1" x14ac:dyDescent="0.25">
      <c r="A44" s="36"/>
      <c r="B44" s="41" t="str">
        <f>Studenten[[#This Row],[GEWAS]]</f>
        <v>Griezelpompoenen</v>
      </c>
      <c r="C44" s="30" t="s">
        <v>58</v>
      </c>
      <c r="D44" s="28">
        <v>1</v>
      </c>
      <c r="E44" s="31" t="s">
        <v>6</v>
      </c>
      <c r="F44" s="32">
        <v>3.125E-2</v>
      </c>
      <c r="G44" s="33">
        <v>1</v>
      </c>
      <c r="H44" s="34">
        <f>Studenten[DUUR]-(Studenten[DUUR]*20%)</f>
        <v>2.5000000000000001E-2</v>
      </c>
      <c r="I44" s="32">
        <f>Studenten[DUUR]-(Studenten[DUUR]*5%)</f>
        <v>2.9687499999999999E-2</v>
      </c>
      <c r="J44" s="35">
        <f>Studenten[DUUR]-(Studenten[DUUR]*60%)</f>
        <v>1.2500000000000001E-2</v>
      </c>
      <c r="K44" s="30"/>
    </row>
    <row r="45" spans="1:11" ht="21" customHeight="1" x14ac:dyDescent="0.25">
      <c r="A45" s="36"/>
      <c r="B45" s="41" t="str">
        <f>Studenten[[#This Row],[GEWAS]]</f>
        <v>Groene druif</v>
      </c>
      <c r="C45" s="30" t="s">
        <v>59</v>
      </c>
      <c r="D45" s="28">
        <v>2</v>
      </c>
      <c r="E45" s="31" t="s">
        <v>6</v>
      </c>
      <c r="F45" s="32">
        <v>0.16666666666666666</v>
      </c>
      <c r="G45" s="33" t="s">
        <v>172</v>
      </c>
      <c r="H45" s="34">
        <f>Studenten[DUUR]-(Studenten[DUUR]*20%)</f>
        <v>0.13333333333333333</v>
      </c>
      <c r="I45" s="32">
        <f>Studenten[DUUR]-(Studenten[DUUR]*5%)</f>
        <v>0.15833333333333333</v>
      </c>
      <c r="J45" s="35">
        <f>Studenten[DUUR]-(Studenten[DUUR]*60%)</f>
        <v>6.6666666666666666E-2</v>
      </c>
      <c r="K45" s="30"/>
    </row>
    <row r="46" spans="1:11" ht="21" customHeight="1" x14ac:dyDescent="0.25">
      <c r="A46" s="36"/>
      <c r="B46" s="41" t="str">
        <f>Studenten[[#This Row],[GEWAS]]</f>
        <v>Haver</v>
      </c>
      <c r="C46" s="30" t="s">
        <v>60</v>
      </c>
      <c r="D46" s="28">
        <v>3</v>
      </c>
      <c r="E46" s="31" t="s">
        <v>6</v>
      </c>
      <c r="F46" s="32">
        <v>3.125E-2</v>
      </c>
      <c r="G46" s="33">
        <v>1125</v>
      </c>
      <c r="H46" s="34">
        <f>Studenten[DUUR]-(Studenten[DUUR]*20%)</f>
        <v>2.5000000000000001E-2</v>
      </c>
      <c r="I46" s="32">
        <f>Studenten[DUUR]-(Studenten[DUUR]*5%)</f>
        <v>2.9687499999999999E-2</v>
      </c>
      <c r="J46" s="35">
        <f>Studenten[DUUR]-(Studenten[DUUR]*60%)</f>
        <v>1.2500000000000001E-2</v>
      </c>
      <c r="K46" s="30"/>
    </row>
    <row r="47" spans="1:11" ht="21" customHeight="1" x14ac:dyDescent="0.25">
      <c r="A47" s="36"/>
      <c r="B47" s="41" t="str">
        <f>Studenten[[#This Row],[GEWAS]]</f>
        <v>Hazelnoot</v>
      </c>
      <c r="C47" s="30" t="s">
        <v>61</v>
      </c>
      <c r="D47" s="28">
        <v>63</v>
      </c>
      <c r="E47" s="31" t="s">
        <v>6</v>
      </c>
      <c r="F47" s="32">
        <v>0.58333333333333337</v>
      </c>
      <c r="G47" s="33">
        <v>21</v>
      </c>
      <c r="H47" s="34">
        <f>Studenten[DUUR]-(Studenten[DUUR]*20%)</f>
        <v>0.46666666666666667</v>
      </c>
      <c r="I47" s="32">
        <f>Studenten[DUUR]-(Studenten[DUUR]*5%)</f>
        <v>0.5541666666666667</v>
      </c>
      <c r="J47" s="35">
        <f>Studenten[DUUR]-(Studenten[DUUR]*60%)</f>
        <v>0.23333333333333334</v>
      </c>
      <c r="K47" s="30"/>
    </row>
    <row r="48" spans="1:11" ht="21" customHeight="1" x14ac:dyDescent="0.25">
      <c r="A48" s="36"/>
      <c r="B48" s="41" t="str">
        <f>Studenten[[#This Row],[GEWAS]]</f>
        <v>Hersenkool</v>
      </c>
      <c r="C48" s="30" t="s">
        <v>62</v>
      </c>
      <c r="D48" s="28">
        <v>2</v>
      </c>
      <c r="E48" s="31" t="s">
        <v>6</v>
      </c>
      <c r="F48" s="32">
        <v>0.14583333333333334</v>
      </c>
      <c r="G48" s="33" t="s">
        <v>193</v>
      </c>
      <c r="H48" s="34">
        <f>Studenten[DUUR]-(Studenten[DUUR]*20%)</f>
        <v>0.11666666666666667</v>
      </c>
      <c r="I48" s="32">
        <f>Studenten[DUUR]-(Studenten[DUUR]*5%)</f>
        <v>0.13854166666666667</v>
      </c>
      <c r="J48" s="35">
        <f>Studenten[DUUR]-(Studenten[DUUR]*60%)</f>
        <v>5.8333333333333334E-2</v>
      </c>
      <c r="K48" s="30"/>
    </row>
    <row r="49" spans="1:11" ht="21" customHeight="1" x14ac:dyDescent="0.25">
      <c r="A49" s="36"/>
      <c r="B49" s="41" t="str">
        <f>Studenten[[#This Row],[GEWAS]]</f>
        <v>Hibiscus</v>
      </c>
      <c r="C49" s="30" t="s">
        <v>63</v>
      </c>
      <c r="D49" s="28">
        <v>999</v>
      </c>
      <c r="E49" s="31" t="s">
        <v>19</v>
      </c>
      <c r="F49" s="32">
        <v>0.33333333333333331</v>
      </c>
      <c r="G49" s="33">
        <v>27</v>
      </c>
      <c r="H49" s="34">
        <f>Studenten[DUUR]-(Studenten[DUUR]*20%)</f>
        <v>0.26666666666666666</v>
      </c>
      <c r="I49" s="32">
        <f>Studenten[DUUR]-(Studenten[DUUR]*5%)</f>
        <v>0.31666666666666665</v>
      </c>
      <c r="J49" s="35">
        <f>Studenten[DUUR]-(Studenten[DUUR]*60%)</f>
        <v>0.13333333333333333</v>
      </c>
      <c r="K49" s="30"/>
    </row>
    <row r="50" spans="1:11" ht="21" customHeight="1" x14ac:dyDescent="0.25">
      <c r="A50" s="36"/>
      <c r="B50" s="41" t="str">
        <f>Studenten[[#This Row],[GEWAS]]</f>
        <v>Hooi</v>
      </c>
      <c r="C50" s="30" t="s">
        <v>64</v>
      </c>
      <c r="D50" s="28">
        <v>2</v>
      </c>
      <c r="E50" s="31" t="s">
        <v>6</v>
      </c>
      <c r="F50" s="32">
        <v>1.7361111111111112E-2</v>
      </c>
      <c r="G50" s="33" t="s">
        <v>194</v>
      </c>
      <c r="H50" s="34">
        <f>Studenten[DUUR]-(Studenten[DUUR]*20%)</f>
        <v>1.388888888888889E-2</v>
      </c>
      <c r="I50" s="32">
        <f>Studenten[DUUR]-(Studenten[DUUR]*5%)</f>
        <v>1.6493055555555556E-2</v>
      </c>
      <c r="J50" s="35">
        <f>Studenten[DUUR]-(Studenten[DUUR]*60%)</f>
        <v>6.9444444444444458E-3</v>
      </c>
      <c r="K50" s="30"/>
    </row>
    <row r="51" spans="1:11" ht="21" customHeight="1" x14ac:dyDescent="0.25">
      <c r="A51" s="36"/>
      <c r="B51" s="41" t="str">
        <f>Studenten[[#This Row],[GEWAS]]</f>
        <v>Hopplantje</v>
      </c>
      <c r="C51" s="30" t="s">
        <v>65</v>
      </c>
      <c r="D51" s="28">
        <v>8</v>
      </c>
      <c r="E51" s="31" t="s">
        <v>6</v>
      </c>
      <c r="F51" s="32">
        <v>8.3333333333333329E-2</v>
      </c>
      <c r="G51" s="33" t="s">
        <v>195</v>
      </c>
      <c r="H51" s="34">
        <f>Studenten[DUUR]-(Studenten[DUUR]*20%)</f>
        <v>6.6666666666666666E-2</v>
      </c>
      <c r="I51" s="32">
        <f>Studenten[DUUR]-(Studenten[DUUR]*5%)</f>
        <v>7.9166666666666663E-2</v>
      </c>
      <c r="J51" s="35">
        <f>Studenten[DUUR]-(Studenten[DUUR]*60%)</f>
        <v>3.3333333333333333E-2</v>
      </c>
      <c r="K51" s="30"/>
    </row>
    <row r="52" spans="1:11" ht="21" customHeight="1" x14ac:dyDescent="0.25">
      <c r="A52" s="36"/>
      <c r="B52" s="41" t="str">
        <f>Studenten[[#This Row],[GEWAS]]</f>
        <v>Houterige asperge</v>
      </c>
      <c r="C52" s="30" t="s">
        <v>66</v>
      </c>
      <c r="D52" s="28">
        <v>2</v>
      </c>
      <c r="E52" s="31" t="s">
        <v>6</v>
      </c>
      <c r="F52" s="32">
        <v>0.25</v>
      </c>
      <c r="G52" s="33">
        <v>9</v>
      </c>
      <c r="H52" s="34">
        <f>Studenten[DUUR]-(Studenten[DUUR]*20%)</f>
        <v>0.2</v>
      </c>
      <c r="I52" s="32">
        <f>Studenten[DUUR]-(Studenten[DUUR]*5%)</f>
        <v>0.23749999999999999</v>
      </c>
      <c r="J52" s="35">
        <f>Studenten[DUUR]-(Studenten[DUUR]*60%)</f>
        <v>0.1</v>
      </c>
      <c r="K52" s="30"/>
    </row>
    <row r="53" spans="1:11" ht="21" customHeight="1" x14ac:dyDescent="0.25">
      <c r="A53" s="36"/>
      <c r="B53" s="41" t="str">
        <f>Studenten[[#This Row],[GEWAS]]</f>
        <v>Kamille</v>
      </c>
      <c r="C53" s="30" t="s">
        <v>67</v>
      </c>
      <c r="D53" s="28">
        <v>93</v>
      </c>
      <c r="E53" s="31" t="s">
        <v>6</v>
      </c>
      <c r="F53" s="32">
        <v>0.14097222222222222</v>
      </c>
      <c r="G53" s="33" t="s">
        <v>188</v>
      </c>
      <c r="H53" s="34">
        <f>Studenten[DUUR]-(Studenten[DUUR]*20%)</f>
        <v>0.11277777777777778</v>
      </c>
      <c r="I53" s="32">
        <f>Studenten[DUUR]-(Studenten[DUUR]*5%)</f>
        <v>0.13392361111111112</v>
      </c>
      <c r="J53" s="35">
        <f>Studenten[DUUR]-(Studenten[DUUR]*60%)</f>
        <v>5.6388888888888891E-2</v>
      </c>
      <c r="K53" s="30"/>
    </row>
    <row r="54" spans="1:11" ht="21" customHeight="1" x14ac:dyDescent="0.25">
      <c r="A54" s="36"/>
      <c r="B54" s="41" t="str">
        <f>Studenten[[#This Row],[GEWAS]]</f>
        <v>Kaneel</v>
      </c>
      <c r="C54" s="30" t="s">
        <v>68</v>
      </c>
      <c r="D54" s="28">
        <v>1</v>
      </c>
      <c r="E54" s="31" t="s">
        <v>19</v>
      </c>
      <c r="F54" s="32">
        <v>9.0277777777777776E-2</v>
      </c>
      <c r="G54" s="33" t="s">
        <v>196</v>
      </c>
      <c r="H54" s="34">
        <f>Studenten[DUUR]-(Studenten[DUUR]*20%)</f>
        <v>7.2222222222222215E-2</v>
      </c>
      <c r="I54" s="32">
        <f>Studenten[DUUR]-(Studenten[DUUR]*5%)</f>
        <v>8.576388888888889E-2</v>
      </c>
      <c r="J54" s="35">
        <f>Studenten[DUUR]-(Studenten[DUUR]*60%)</f>
        <v>3.6111111111111115E-2</v>
      </c>
      <c r="K54" s="30"/>
    </row>
    <row r="55" spans="1:11" ht="21" customHeight="1" x14ac:dyDescent="0.25">
      <c r="A55" s="36"/>
      <c r="B55" s="41" t="str">
        <f>Studenten[[#This Row],[GEWAS]]</f>
        <v>Kattenkruid</v>
      </c>
      <c r="C55" s="30" t="s">
        <v>69</v>
      </c>
      <c r="D55" s="28">
        <v>2</v>
      </c>
      <c r="E55" s="31" t="s">
        <v>6</v>
      </c>
      <c r="F55" s="32">
        <v>0.33333333333333331</v>
      </c>
      <c r="G55" s="33">
        <v>14</v>
      </c>
      <c r="H55" s="34">
        <f>Studenten[DUUR]-(Studenten[DUUR]*20%)</f>
        <v>0.26666666666666666</v>
      </c>
      <c r="I55" s="32">
        <f>Studenten[DUUR]-(Studenten[DUUR]*5%)</f>
        <v>0.31666666666666665</v>
      </c>
      <c r="J55" s="35">
        <f>Studenten[DUUR]-(Studenten[DUUR]*60%)</f>
        <v>0.13333333333333333</v>
      </c>
      <c r="K55" s="30"/>
    </row>
    <row r="56" spans="1:11" ht="21" customHeight="1" x14ac:dyDescent="0.25">
      <c r="A56" s="36"/>
      <c r="B56" s="41" t="str">
        <f>Studenten[[#This Row],[GEWAS]]</f>
        <v>Kerstroos</v>
      </c>
      <c r="C56" s="30" t="s">
        <v>70</v>
      </c>
      <c r="D56" s="28">
        <v>2</v>
      </c>
      <c r="E56" s="31" t="s">
        <v>6</v>
      </c>
      <c r="F56" s="32">
        <v>0.25</v>
      </c>
      <c r="G56" s="33">
        <v>11</v>
      </c>
      <c r="H56" s="34">
        <f>Studenten[DUUR]-(Studenten[DUUR]*20%)</f>
        <v>0.2</v>
      </c>
      <c r="I56" s="32">
        <f>Studenten[DUUR]-(Studenten[DUUR]*5%)</f>
        <v>0.23749999999999999</v>
      </c>
      <c r="J56" s="35">
        <f>Studenten[DUUR]-(Studenten[DUUR]*60%)</f>
        <v>0.1</v>
      </c>
      <c r="K56" s="30"/>
    </row>
    <row r="57" spans="1:11" ht="21" customHeight="1" x14ac:dyDescent="0.25">
      <c r="A57" s="36"/>
      <c r="B57" s="41" t="str">
        <f>Studenten[[#This Row],[GEWAS]]</f>
        <v>Klavertje vier</v>
      </c>
      <c r="C57" s="30" t="s">
        <v>71</v>
      </c>
      <c r="D57" s="28">
        <v>2</v>
      </c>
      <c r="E57" s="31" t="s">
        <v>6</v>
      </c>
      <c r="F57" s="32">
        <v>0.20833333333333334</v>
      </c>
      <c r="G57" s="33" t="s">
        <v>182</v>
      </c>
      <c r="H57" s="34">
        <f>Studenten[DUUR]-(Studenten[DUUR]*20%)</f>
        <v>0.16666666666666669</v>
      </c>
      <c r="I57" s="32">
        <f>Studenten[DUUR]-(Studenten[DUUR]*5%)</f>
        <v>0.19791666666666669</v>
      </c>
      <c r="J57" s="35">
        <f>Studenten[DUUR]-(Studenten[DUUR]*60%)</f>
        <v>8.3333333333333343E-2</v>
      </c>
      <c r="K57" s="30"/>
    </row>
    <row r="58" spans="1:11" ht="21" customHeight="1" x14ac:dyDescent="0.25">
      <c r="A58" s="36"/>
      <c r="B58" s="41" t="str">
        <f>Studenten[[#This Row],[GEWAS]]</f>
        <v>Klokjesbloem</v>
      </c>
      <c r="C58" s="30" t="s">
        <v>72</v>
      </c>
      <c r="D58" s="28">
        <v>2</v>
      </c>
      <c r="E58" s="31" t="s">
        <v>6</v>
      </c>
      <c r="F58" s="32">
        <v>0.16666666666666666</v>
      </c>
      <c r="G58" s="33">
        <v>8</v>
      </c>
      <c r="H58" s="34">
        <f>Studenten[DUUR]-(Studenten[DUUR]*20%)</f>
        <v>0.13333333333333333</v>
      </c>
      <c r="I58" s="32">
        <f>Studenten[DUUR]-(Studenten[DUUR]*5%)</f>
        <v>0.15833333333333333</v>
      </c>
      <c r="J58" s="35">
        <f>Studenten[DUUR]-(Studenten[DUUR]*60%)</f>
        <v>6.6666666666666666E-2</v>
      </c>
      <c r="K58" s="30"/>
    </row>
    <row r="59" spans="1:11" ht="21" customHeight="1" x14ac:dyDescent="0.25">
      <c r="A59" s="36"/>
      <c r="B59" s="41" t="str">
        <f>Studenten[[#This Row],[GEWAS]]</f>
        <v>Knoflook</v>
      </c>
      <c r="C59" s="30" t="s">
        <v>73</v>
      </c>
      <c r="D59" s="28">
        <v>69</v>
      </c>
      <c r="E59" s="31" t="s">
        <v>6</v>
      </c>
      <c r="F59" s="32">
        <v>0.69791666666666663</v>
      </c>
      <c r="G59" s="33">
        <v>25</v>
      </c>
      <c r="H59" s="34">
        <f>Studenten[DUUR]-(Studenten[DUUR]*20%)</f>
        <v>0.55833333333333335</v>
      </c>
      <c r="I59" s="32">
        <f>Studenten[DUUR]-(Studenten[DUUR]*5%)</f>
        <v>0.66302083333333328</v>
      </c>
      <c r="J59" s="35">
        <f>Studenten[DUUR]-(Studenten[DUUR]*60%)</f>
        <v>0.27916666666666667</v>
      </c>
      <c r="K59" s="30"/>
    </row>
    <row r="60" spans="1:11" ht="21" customHeight="1" x14ac:dyDescent="0.25">
      <c r="A60" s="36"/>
      <c r="B60" s="41" t="str">
        <f>Studenten[[#This Row],[GEWAS]]</f>
        <v>Koffie</v>
      </c>
      <c r="C60" s="30" t="s">
        <v>74</v>
      </c>
      <c r="D60" s="28">
        <v>999</v>
      </c>
      <c r="E60" s="31" t="s">
        <v>19</v>
      </c>
      <c r="F60" s="32">
        <v>0.375</v>
      </c>
      <c r="G60" s="33" t="s">
        <v>197</v>
      </c>
      <c r="H60" s="34">
        <f>Studenten[DUUR]-(Studenten[DUUR]*20%)</f>
        <v>0.3</v>
      </c>
      <c r="I60" s="32">
        <f>Studenten[DUUR]-(Studenten[DUUR]*5%)</f>
        <v>0.35625000000000001</v>
      </c>
      <c r="J60" s="35">
        <f>Studenten[DUUR]-(Studenten[DUUR]*60%)</f>
        <v>0.15000000000000002</v>
      </c>
      <c r="K60" s="30"/>
    </row>
    <row r="61" spans="1:11" ht="21" customHeight="1" x14ac:dyDescent="0.25">
      <c r="A61" s="36"/>
      <c r="B61" s="41" t="str">
        <f>Studenten[[#This Row],[GEWAS]]</f>
        <v>Komkommer</v>
      </c>
      <c r="C61" s="30" t="s">
        <v>75</v>
      </c>
      <c r="D61" s="28">
        <v>9</v>
      </c>
      <c r="E61" s="31" t="s">
        <v>6</v>
      </c>
      <c r="F61" s="32">
        <v>8.3333333333333329E-2</v>
      </c>
      <c r="G61" s="33" t="s">
        <v>198</v>
      </c>
      <c r="H61" s="34">
        <f>Studenten[DUUR]-(Studenten[DUUR]*20%)</f>
        <v>6.6666666666666666E-2</v>
      </c>
      <c r="I61" s="32">
        <f>Studenten[DUUR]-(Studenten[DUUR]*5%)</f>
        <v>7.9166666666666663E-2</v>
      </c>
      <c r="J61" s="35">
        <f>Studenten[DUUR]-(Studenten[DUUR]*60%)</f>
        <v>3.3333333333333333E-2</v>
      </c>
      <c r="K61" s="30"/>
    </row>
    <row r="62" spans="1:11" ht="21" customHeight="1" x14ac:dyDescent="0.25">
      <c r="A62" s="36"/>
      <c r="B62" s="41" t="str">
        <f>Studenten[[#This Row],[GEWAS]]</f>
        <v>Koolraap</v>
      </c>
      <c r="C62" s="30" t="s">
        <v>76</v>
      </c>
      <c r="D62" s="28">
        <v>64</v>
      </c>
      <c r="E62" s="31" t="s">
        <v>6</v>
      </c>
      <c r="F62" s="32">
        <v>0.60416666666666663</v>
      </c>
      <c r="G62" s="33">
        <v>22</v>
      </c>
      <c r="H62" s="34">
        <f>Studenten[DUUR]-(Studenten[DUUR]*20%)</f>
        <v>0.48333333333333328</v>
      </c>
      <c r="I62" s="32">
        <f>Studenten[DUUR]-(Studenten[DUUR]*5%)</f>
        <v>0.57395833333333335</v>
      </c>
      <c r="J62" s="35">
        <f>Studenten[DUUR]-(Studenten[DUUR]*60%)</f>
        <v>0.24166666666666664</v>
      </c>
      <c r="K62" s="30"/>
    </row>
    <row r="63" spans="1:11" ht="21" customHeight="1" x14ac:dyDescent="0.25">
      <c r="A63" s="36"/>
      <c r="B63" s="41" t="str">
        <f>Studenten[[#This Row],[GEWAS]]</f>
        <v>Koolzaad</v>
      </c>
      <c r="C63" s="30" t="s">
        <v>77</v>
      </c>
      <c r="D63" s="28">
        <v>52</v>
      </c>
      <c r="E63" s="31" t="s">
        <v>6</v>
      </c>
      <c r="F63" s="32">
        <v>0.375</v>
      </c>
      <c r="G63" s="33" t="s">
        <v>187</v>
      </c>
      <c r="H63" s="34">
        <f>Studenten[DUUR]-(Studenten[DUUR]*20%)</f>
        <v>0.3</v>
      </c>
      <c r="I63" s="32">
        <f>Studenten[DUUR]-(Studenten[DUUR]*5%)</f>
        <v>0.35625000000000001</v>
      </c>
      <c r="J63" s="35">
        <f>Studenten[DUUR]-(Studenten[DUUR]*60%)</f>
        <v>0.15000000000000002</v>
      </c>
      <c r="K63" s="30"/>
    </row>
    <row r="64" spans="1:11" ht="21" customHeight="1" x14ac:dyDescent="0.25">
      <c r="A64" s="36"/>
      <c r="B64" s="41" t="str">
        <f>Studenten[[#This Row],[GEWAS]]</f>
        <v>Korenbloem</v>
      </c>
      <c r="C64" s="30" t="s">
        <v>78</v>
      </c>
      <c r="D64" s="28">
        <v>24</v>
      </c>
      <c r="E64" s="31" t="s">
        <v>6</v>
      </c>
      <c r="F64" s="32">
        <v>0.15555555555555556</v>
      </c>
      <c r="G64" s="33" t="s">
        <v>193</v>
      </c>
      <c r="H64" s="34">
        <f>Studenten[DUUR]-(Studenten[DUUR]*20%)</f>
        <v>0.12444444444444444</v>
      </c>
      <c r="I64" s="32">
        <f>Studenten[DUUR]-(Studenten[DUUR]*5%)</f>
        <v>0.14777777777777779</v>
      </c>
      <c r="J64" s="35">
        <f>Studenten[DUUR]-(Studenten[DUUR]*60%)</f>
        <v>6.222222222222222E-2</v>
      </c>
      <c r="K64" s="30"/>
    </row>
    <row r="65" spans="1:11" ht="21" customHeight="1" x14ac:dyDescent="0.25">
      <c r="A65" s="36"/>
      <c r="B65" s="41" t="str">
        <f>Studenten[[#This Row],[GEWAS]]</f>
        <v>Kruisbessen</v>
      </c>
      <c r="C65" s="30" t="s">
        <v>79</v>
      </c>
      <c r="D65" s="28">
        <v>28</v>
      </c>
      <c r="E65" s="31" t="s">
        <v>6</v>
      </c>
      <c r="F65" s="32">
        <v>0.16666666666666666</v>
      </c>
      <c r="G65" s="33">
        <v>6</v>
      </c>
      <c r="H65" s="34">
        <f>Studenten[DUUR]-(Studenten[DUUR]*20%)</f>
        <v>0.13333333333333333</v>
      </c>
      <c r="I65" s="32">
        <f>Studenten[DUUR]-(Studenten[DUUR]*5%)</f>
        <v>0.15833333333333333</v>
      </c>
      <c r="J65" s="35">
        <f>Studenten[DUUR]-(Studenten[DUUR]*60%)</f>
        <v>6.6666666666666666E-2</v>
      </c>
      <c r="K65" s="30"/>
    </row>
    <row r="66" spans="1:11" ht="21" customHeight="1" x14ac:dyDescent="0.25">
      <c r="A66" s="36"/>
      <c r="B66" s="41" t="str">
        <f>Studenten[[#This Row],[GEWAS]]</f>
        <v>Lauweren</v>
      </c>
      <c r="C66" s="30" t="s">
        <v>80</v>
      </c>
      <c r="D66" s="28">
        <v>95</v>
      </c>
      <c r="E66" s="31" t="s">
        <v>6</v>
      </c>
      <c r="F66" s="32">
        <v>0.14583333333333334</v>
      </c>
      <c r="G66" s="33" t="s">
        <v>181</v>
      </c>
      <c r="H66" s="34">
        <f>Studenten[DUUR]-(Studenten[DUUR]*20%)</f>
        <v>0.11666666666666667</v>
      </c>
      <c r="I66" s="32">
        <f>Studenten[DUUR]-(Studenten[DUUR]*5%)</f>
        <v>0.13854166666666667</v>
      </c>
      <c r="J66" s="35">
        <f>Studenten[DUUR]-(Studenten[DUUR]*60%)</f>
        <v>5.8333333333333334E-2</v>
      </c>
      <c r="K66" s="30"/>
    </row>
    <row r="67" spans="1:11" ht="21" customHeight="1" x14ac:dyDescent="0.25">
      <c r="A67" s="36"/>
      <c r="B67" s="41" t="str">
        <f>Studenten[[#This Row],[GEWAS]]</f>
        <v>Lavendel</v>
      </c>
      <c r="C67" s="30" t="s">
        <v>81</v>
      </c>
      <c r="D67" s="28">
        <v>50</v>
      </c>
      <c r="E67" s="31" t="s">
        <v>6</v>
      </c>
      <c r="F67" s="32">
        <v>0.16666666666666666</v>
      </c>
      <c r="G67" s="33">
        <v>7</v>
      </c>
      <c r="H67" s="34">
        <f>Studenten[DUUR]-(Studenten[DUUR]*20%)</f>
        <v>0.13333333333333333</v>
      </c>
      <c r="I67" s="32">
        <f>Studenten[DUUR]-(Studenten[DUUR]*5%)</f>
        <v>0.15833333333333333</v>
      </c>
      <c r="J67" s="35">
        <f>Studenten[DUUR]-(Studenten[DUUR]*60%)</f>
        <v>6.6666666666666666E-2</v>
      </c>
      <c r="K67" s="30"/>
    </row>
    <row r="68" spans="1:11" ht="21" customHeight="1" x14ac:dyDescent="0.25">
      <c r="A68" s="36"/>
      <c r="B68" s="41" t="str">
        <f>Studenten[[#This Row],[GEWAS]]</f>
        <v>Lelie</v>
      </c>
      <c r="C68" s="30" t="s">
        <v>82</v>
      </c>
      <c r="D68" s="28">
        <v>57</v>
      </c>
      <c r="E68" s="31" t="s">
        <v>6</v>
      </c>
      <c r="F68" s="32">
        <v>0.50486111111111109</v>
      </c>
      <c r="G68" s="33">
        <v>18</v>
      </c>
      <c r="H68" s="34">
        <f>Studenten[DUUR]-(Studenten[DUUR]*20%)</f>
        <v>0.40388888888888885</v>
      </c>
      <c r="I68" s="32">
        <f>Studenten[DUUR]-(Studenten[DUUR]*5%)</f>
        <v>0.47961805555555553</v>
      </c>
      <c r="J68" s="35">
        <f>Studenten[DUUR]-(Studenten[DUUR]*60%)</f>
        <v>0.20194444444444443</v>
      </c>
      <c r="K68" s="30"/>
    </row>
    <row r="69" spans="1:11" ht="21" customHeight="1" x14ac:dyDescent="0.25">
      <c r="A69" s="36"/>
      <c r="B69" s="41" t="str">
        <f>Studenten[[#This Row],[GEWAS]]</f>
        <v>Lelietje-van-dalen</v>
      </c>
      <c r="C69" s="30" t="s">
        <v>83</v>
      </c>
      <c r="D69" s="28">
        <v>35</v>
      </c>
      <c r="E69" s="31" t="s">
        <v>6</v>
      </c>
      <c r="F69" s="32">
        <v>0.18819444444444444</v>
      </c>
      <c r="G69" s="33" t="s">
        <v>199</v>
      </c>
      <c r="H69" s="34">
        <f>Studenten[DUUR]-(Studenten[DUUR]*20%)</f>
        <v>0.15055555555555555</v>
      </c>
      <c r="I69" s="32">
        <f>Studenten[DUUR]-(Studenten[DUUR]*5%)</f>
        <v>0.17878472222222222</v>
      </c>
      <c r="J69" s="35">
        <f>Studenten[DUUR]-(Studenten[DUUR]*60%)</f>
        <v>7.5277777777777777E-2</v>
      </c>
      <c r="K69" s="30"/>
    </row>
    <row r="70" spans="1:11" ht="21" customHeight="1" x14ac:dyDescent="0.25">
      <c r="A70" s="36"/>
      <c r="B70" s="41" t="str">
        <f>Studenten[[#This Row],[GEWAS]]</f>
        <v>Lievevrouwebedstro</v>
      </c>
      <c r="C70" s="30" t="s">
        <v>84</v>
      </c>
      <c r="D70" s="28">
        <v>2</v>
      </c>
      <c r="E70" s="31" t="s">
        <v>6</v>
      </c>
      <c r="F70" s="32">
        <v>0.25</v>
      </c>
      <c r="G70" s="33">
        <v>10</v>
      </c>
      <c r="H70" s="34">
        <f>Studenten[DUUR]-(Studenten[DUUR]*20%)</f>
        <v>0.2</v>
      </c>
      <c r="I70" s="32">
        <f>Studenten[DUUR]-(Studenten[DUUR]*5%)</f>
        <v>0.23749999999999999</v>
      </c>
      <c r="J70" s="35">
        <f>Studenten[DUUR]-(Studenten[DUUR]*60%)</f>
        <v>0.1</v>
      </c>
      <c r="K70" s="30"/>
    </row>
    <row r="71" spans="1:11" ht="21" customHeight="1" x14ac:dyDescent="0.25">
      <c r="A71" s="36"/>
      <c r="B71" s="41" t="str">
        <f>Studenten[[#This Row],[GEWAS]]</f>
        <v>Lolly</v>
      </c>
      <c r="C71" s="30" t="s">
        <v>85</v>
      </c>
      <c r="D71" s="28">
        <v>2</v>
      </c>
      <c r="E71" s="31" t="s">
        <v>6</v>
      </c>
      <c r="F71" s="32">
        <v>0.16666666666666666</v>
      </c>
      <c r="G71" s="33" t="s">
        <v>172</v>
      </c>
      <c r="H71" s="34">
        <f>Studenten[DUUR]-(Studenten[DUUR]*20%)</f>
        <v>0.13333333333333333</v>
      </c>
      <c r="I71" s="32">
        <f>Studenten[DUUR]-(Studenten[DUUR]*5%)</f>
        <v>0.15833333333333333</v>
      </c>
      <c r="J71" s="35">
        <f>Studenten[DUUR]-(Studenten[DUUR]*60%)</f>
        <v>6.6666666666666666E-2</v>
      </c>
      <c r="K71" s="30"/>
    </row>
    <row r="72" spans="1:11" ht="21" customHeight="1" x14ac:dyDescent="0.25">
      <c r="A72" s="36"/>
      <c r="B72" s="41" t="str">
        <f>Studenten[[#This Row],[GEWAS]]</f>
        <v>Lolly comfort</v>
      </c>
      <c r="C72" s="30" t="s">
        <v>86</v>
      </c>
      <c r="D72" s="28">
        <v>2</v>
      </c>
      <c r="E72" s="31" t="s">
        <v>6</v>
      </c>
      <c r="F72" s="32">
        <v>0.33333333333333331</v>
      </c>
      <c r="G72" s="33">
        <v>14</v>
      </c>
      <c r="H72" s="34">
        <f>Studenten[DUUR]-(Studenten[DUUR]*20%)</f>
        <v>0.26666666666666666</v>
      </c>
      <c r="I72" s="32">
        <f>Studenten[DUUR]-(Studenten[DUUR]*5%)</f>
        <v>0.31666666666666665</v>
      </c>
      <c r="J72" s="35">
        <f>Studenten[DUUR]-(Studenten[DUUR]*60%)</f>
        <v>0.13333333333333333</v>
      </c>
      <c r="K72" s="30"/>
    </row>
    <row r="73" spans="1:11" ht="21" customHeight="1" x14ac:dyDescent="0.25">
      <c r="A73" s="36"/>
      <c r="B73" s="41" t="str">
        <f>Studenten[[#This Row],[GEWAS]]</f>
        <v>Loodplantje</v>
      </c>
      <c r="C73" s="30" t="s">
        <v>87</v>
      </c>
      <c r="D73" s="28">
        <v>88</v>
      </c>
      <c r="E73" s="31" t="s">
        <v>6</v>
      </c>
      <c r="F73" s="32">
        <v>0.125</v>
      </c>
      <c r="G73" s="33">
        <v>5</v>
      </c>
      <c r="H73" s="34">
        <f>Studenten[DUUR]-(Studenten[DUUR]*20%)</f>
        <v>0.1</v>
      </c>
      <c r="I73" s="32">
        <f>Studenten[DUUR]-(Studenten[DUUR]*5%)</f>
        <v>0.11874999999999999</v>
      </c>
      <c r="J73" s="35">
        <f>Studenten[DUUR]-(Studenten[DUUR]*60%)</f>
        <v>0.05</v>
      </c>
      <c r="K73" s="30"/>
    </row>
    <row r="74" spans="1:11" ht="21" customHeight="1" x14ac:dyDescent="0.25">
      <c r="A74" s="36"/>
      <c r="B74" s="41" t="str">
        <f>Studenten[[#This Row],[GEWAS]]</f>
        <v>Lotusbloem</v>
      </c>
      <c r="C74" s="30" t="s">
        <v>88</v>
      </c>
      <c r="D74" s="28">
        <v>92</v>
      </c>
      <c r="E74" s="31" t="s">
        <v>6</v>
      </c>
      <c r="F74" s="32">
        <v>0.1361111111111111</v>
      </c>
      <c r="G74" s="33">
        <v>6</v>
      </c>
      <c r="H74" s="34">
        <f>Studenten[DUUR]-(Studenten[DUUR]*20%)</f>
        <v>0.10888888888888888</v>
      </c>
      <c r="I74" s="32">
        <f>Studenten[DUUR]-(Studenten[DUUR]*5%)</f>
        <v>0.12930555555555553</v>
      </c>
      <c r="J74" s="35">
        <f>Studenten[DUUR]-(Studenten[DUUR]*60%)</f>
        <v>5.4444444444444448E-2</v>
      </c>
      <c r="K74" s="30"/>
    </row>
    <row r="75" spans="1:11" ht="21" customHeight="1" x14ac:dyDescent="0.25">
      <c r="A75" s="36"/>
      <c r="B75" s="41" t="str">
        <f>Studenten[[#This Row],[GEWAS]]</f>
        <v>Madeliefje</v>
      </c>
      <c r="C75" s="30" t="s">
        <v>89</v>
      </c>
      <c r="D75" s="28">
        <v>2</v>
      </c>
      <c r="E75" s="31" t="s">
        <v>6</v>
      </c>
      <c r="F75" s="32">
        <v>0.16666666666666666</v>
      </c>
      <c r="G75" s="33">
        <v>8</v>
      </c>
      <c r="H75" s="34">
        <f>Studenten[DUUR]-(Studenten[DUUR]*20%)</f>
        <v>0.13333333333333333</v>
      </c>
      <c r="I75" s="32">
        <f>Studenten[DUUR]-(Studenten[DUUR]*5%)</f>
        <v>0.15833333333333333</v>
      </c>
      <c r="J75" s="35">
        <f>Studenten[DUUR]-(Studenten[DUUR]*60%)</f>
        <v>6.6666666666666666E-2</v>
      </c>
      <c r="K75" s="30"/>
    </row>
    <row r="76" spans="1:11" ht="21" customHeight="1" x14ac:dyDescent="0.25">
      <c r="A76" s="36"/>
      <c r="B76" s="41" t="str">
        <f>Studenten[[#This Row],[GEWAS]]</f>
        <v>Madeliefje comfort</v>
      </c>
      <c r="C76" s="30" t="s">
        <v>90</v>
      </c>
      <c r="D76" s="28">
        <v>2</v>
      </c>
      <c r="E76" s="31" t="s">
        <v>6</v>
      </c>
      <c r="F76" s="32">
        <v>0.33333333333333331</v>
      </c>
      <c r="G76" s="33">
        <v>14</v>
      </c>
      <c r="H76" s="34">
        <f>Studenten[DUUR]-(Studenten[DUUR]*20%)</f>
        <v>0.26666666666666666</v>
      </c>
      <c r="I76" s="32">
        <f>Studenten[DUUR]-(Studenten[DUUR]*5%)</f>
        <v>0.31666666666666665</v>
      </c>
      <c r="J76" s="35">
        <f>Studenten[DUUR]-(Studenten[DUUR]*60%)</f>
        <v>0.13333333333333333</v>
      </c>
      <c r="K76" s="30"/>
    </row>
    <row r="77" spans="1:11" ht="21" customHeight="1" x14ac:dyDescent="0.25">
      <c r="A77" s="36"/>
      <c r="B77" s="41" t="str">
        <f>Studenten[[#This Row],[GEWAS]]</f>
        <v>Mais</v>
      </c>
      <c r="C77" s="30" t="s">
        <v>91</v>
      </c>
      <c r="D77" s="28">
        <v>5</v>
      </c>
      <c r="E77" s="31" t="s">
        <v>6</v>
      </c>
      <c r="F77" s="32">
        <v>6.1805555555555558E-2</v>
      </c>
      <c r="G77" s="33" t="s">
        <v>198</v>
      </c>
      <c r="H77" s="34">
        <f>Studenten[DUUR]-(Studenten[DUUR]*20%)</f>
        <v>4.9444444444444444E-2</v>
      </c>
      <c r="I77" s="32">
        <f>Studenten[DUUR]-(Studenten[DUUR]*5%)</f>
        <v>5.8715277777777783E-2</v>
      </c>
      <c r="J77" s="35">
        <f>Studenten[DUUR]-(Studenten[DUUR]*60%)</f>
        <v>2.4722222222222222E-2</v>
      </c>
      <c r="K77" s="30"/>
    </row>
    <row r="78" spans="1:11" ht="21" customHeight="1" x14ac:dyDescent="0.25">
      <c r="A78" s="36"/>
      <c r="B78" s="41" t="str">
        <f>Studenten[[#This Row],[GEWAS]]</f>
        <v>Maltgraan</v>
      </c>
      <c r="C78" s="30" t="s">
        <v>92</v>
      </c>
      <c r="D78" s="28">
        <v>39</v>
      </c>
      <c r="E78" s="31" t="s">
        <v>6</v>
      </c>
      <c r="F78" s="32">
        <v>0.19722222222222222</v>
      </c>
      <c r="G78" s="33" t="s">
        <v>192</v>
      </c>
      <c r="H78" s="34">
        <f>Studenten[DUUR]-(Studenten[DUUR]*20%)</f>
        <v>0.15777777777777777</v>
      </c>
      <c r="I78" s="32">
        <f>Studenten[DUUR]-(Studenten[DUUR]*5%)</f>
        <v>0.18736111111111109</v>
      </c>
      <c r="J78" s="35">
        <f>Studenten[DUUR]-(Studenten[DUUR]*60%)</f>
        <v>7.8888888888888897E-2</v>
      </c>
      <c r="K78" s="30"/>
    </row>
    <row r="79" spans="1:11" ht="21" customHeight="1" x14ac:dyDescent="0.25">
      <c r="A79" s="36"/>
      <c r="B79" s="41" t="str">
        <f>Studenten[[#This Row],[GEWAS]]</f>
        <v>Maracuja</v>
      </c>
      <c r="C79" s="30" t="s">
        <v>93</v>
      </c>
      <c r="D79" s="28">
        <v>1</v>
      </c>
      <c r="E79" s="31" t="s">
        <v>19</v>
      </c>
      <c r="F79" s="32">
        <v>6.25E-2</v>
      </c>
      <c r="G79" s="33" t="s">
        <v>200</v>
      </c>
      <c r="H79" s="34">
        <f>Studenten[DUUR]-(Studenten[DUUR]*20%)</f>
        <v>0.05</v>
      </c>
      <c r="I79" s="32">
        <f>Studenten[DUUR]-(Studenten[DUUR]*5%)</f>
        <v>5.9374999999999997E-2</v>
      </c>
      <c r="J79" s="35">
        <f>Studenten[DUUR]-(Studenten[DUUR]*60%)</f>
        <v>2.5000000000000001E-2</v>
      </c>
      <c r="K79" s="30"/>
    </row>
    <row r="80" spans="1:11" ht="21" customHeight="1" x14ac:dyDescent="0.25">
      <c r="A80" s="36"/>
      <c r="B80" s="41" t="str">
        <f>Studenten[[#This Row],[GEWAS]]</f>
        <v>Margriet</v>
      </c>
      <c r="C80" s="30" t="s">
        <v>94</v>
      </c>
      <c r="D80" s="28">
        <v>2</v>
      </c>
      <c r="E80" s="31" t="s">
        <v>6</v>
      </c>
      <c r="F80" s="32">
        <v>0.25</v>
      </c>
      <c r="G80" s="33">
        <v>10</v>
      </c>
      <c r="H80" s="34">
        <f>Studenten[DUUR]-(Studenten[DUUR]*20%)</f>
        <v>0.2</v>
      </c>
      <c r="I80" s="32">
        <f>Studenten[DUUR]-(Studenten[DUUR]*5%)</f>
        <v>0.23749999999999999</v>
      </c>
      <c r="J80" s="35">
        <f>Studenten[DUUR]-(Studenten[DUUR]*60%)</f>
        <v>0.1</v>
      </c>
      <c r="K80" s="30"/>
    </row>
    <row r="81" spans="1:11" ht="21" customHeight="1" x14ac:dyDescent="0.25">
      <c r="A81" s="36"/>
      <c r="B81" s="41" t="str">
        <f>Studenten[[#This Row],[GEWAS]]</f>
        <v>Munt</v>
      </c>
      <c r="C81" s="30" t="s">
        <v>95</v>
      </c>
      <c r="D81" s="28">
        <v>67</v>
      </c>
      <c r="E81" s="31" t="s">
        <v>6</v>
      </c>
      <c r="F81" s="32">
        <v>0.65555555555555556</v>
      </c>
      <c r="G81" s="33" t="s">
        <v>185</v>
      </c>
      <c r="H81" s="34">
        <f>Studenten[DUUR]-(Studenten[DUUR]*20%)</f>
        <v>0.52444444444444449</v>
      </c>
      <c r="I81" s="32">
        <f>Studenten[DUUR]-(Studenten[DUUR]*5%)</f>
        <v>0.62277777777777776</v>
      </c>
      <c r="J81" s="35">
        <f>Studenten[DUUR]-(Studenten[DUUR]*60%)</f>
        <v>0.26222222222222225</v>
      </c>
      <c r="K81" s="30"/>
    </row>
    <row r="82" spans="1:11" ht="21" customHeight="1" x14ac:dyDescent="0.25">
      <c r="A82" s="36"/>
      <c r="B82" s="41" t="str">
        <f>Studenten[[#This Row],[GEWAS]]</f>
        <v>Narcis</v>
      </c>
      <c r="C82" s="30" t="s">
        <v>96</v>
      </c>
      <c r="D82" s="28">
        <v>58</v>
      </c>
      <c r="E82" s="31" t="s">
        <v>6</v>
      </c>
      <c r="F82" s="32">
        <v>0.51597222222222217</v>
      </c>
      <c r="G82" s="33" t="s">
        <v>201</v>
      </c>
      <c r="H82" s="34">
        <f>Studenten[DUUR]-(Studenten[DUUR]*20%)</f>
        <v>0.41277777777777774</v>
      </c>
      <c r="I82" s="32">
        <f>Studenten[DUUR]-(Studenten[DUUR]*5%)</f>
        <v>0.49017361111111107</v>
      </c>
      <c r="J82" s="35">
        <f>Studenten[DUUR]-(Studenten[DUUR]*60%)</f>
        <v>0.2063888888888889</v>
      </c>
      <c r="K82" s="30"/>
    </row>
    <row r="83" spans="1:11" ht="21" customHeight="1" x14ac:dyDescent="0.25">
      <c r="A83" s="36"/>
      <c r="B83" s="41" t="str">
        <f>Studenten[[#This Row],[GEWAS]]</f>
        <v>Oogappelstruik</v>
      </c>
      <c r="C83" s="30" t="s">
        <v>97</v>
      </c>
      <c r="D83" s="28">
        <v>2</v>
      </c>
      <c r="E83" s="31" t="s">
        <v>6</v>
      </c>
      <c r="F83" s="32">
        <v>0.20833333333333334</v>
      </c>
      <c r="G83" s="33" t="s">
        <v>192</v>
      </c>
      <c r="H83" s="34">
        <f>Studenten[DUUR]-(Studenten[DUUR]*20%)</f>
        <v>0.16666666666666669</v>
      </c>
      <c r="I83" s="32">
        <f>Studenten[DUUR]-(Studenten[DUUR]*5%)</f>
        <v>0.19791666666666669</v>
      </c>
      <c r="J83" s="35">
        <f>Studenten[DUUR]-(Studenten[DUUR]*60%)</f>
        <v>8.3333333333333343E-2</v>
      </c>
      <c r="K83" s="30"/>
    </row>
    <row r="84" spans="1:11" ht="21" customHeight="1" x14ac:dyDescent="0.25">
      <c r="A84" s="36"/>
      <c r="B84" s="41" t="str">
        <f>Studenten[[#This Row],[GEWAS]]</f>
        <v>Oranje tulpen</v>
      </c>
      <c r="C84" s="30" t="s">
        <v>98</v>
      </c>
      <c r="D84" s="28">
        <v>91</v>
      </c>
      <c r="E84" s="31" t="s">
        <v>6</v>
      </c>
      <c r="F84" s="32">
        <v>0.125</v>
      </c>
      <c r="G84" s="33" t="s">
        <v>193</v>
      </c>
      <c r="H84" s="34">
        <f>Studenten[DUUR]-(Studenten[DUUR]*20%)</f>
        <v>0.1</v>
      </c>
      <c r="I84" s="32">
        <f>Studenten[DUUR]-(Studenten[DUUR]*5%)</f>
        <v>0.11874999999999999</v>
      </c>
      <c r="J84" s="35">
        <f>Studenten[DUUR]-(Studenten[DUUR]*60%)</f>
        <v>0.05</v>
      </c>
      <c r="K84" s="30"/>
    </row>
    <row r="85" spans="1:11" ht="21" customHeight="1" x14ac:dyDescent="0.25">
      <c r="A85" s="36"/>
      <c r="B85" s="41" t="str">
        <f>Studenten[[#This Row],[GEWAS]]</f>
        <v>Orchidee</v>
      </c>
      <c r="C85" s="30" t="s">
        <v>99</v>
      </c>
      <c r="D85" s="28">
        <v>15</v>
      </c>
      <c r="E85" s="31" t="s">
        <v>6</v>
      </c>
      <c r="F85" s="32">
        <v>0.12152777777777778</v>
      </c>
      <c r="G85" s="33" t="s">
        <v>170</v>
      </c>
      <c r="H85" s="34">
        <f>Studenten[DUUR]-(Studenten[DUUR]*20%)</f>
        <v>9.7222222222222224E-2</v>
      </c>
      <c r="I85" s="32">
        <f>Studenten[DUUR]-(Studenten[DUUR]*5%)</f>
        <v>0.11545138888888888</v>
      </c>
      <c r="J85" s="35">
        <f>Studenten[DUUR]-(Studenten[DUUR]*60%)</f>
        <v>4.8611111111111119E-2</v>
      </c>
      <c r="K85" s="30"/>
    </row>
    <row r="86" spans="1:11" ht="21" customHeight="1" x14ac:dyDescent="0.25">
      <c r="A86" s="36"/>
      <c r="B86" s="41" t="str">
        <f>Studenten[[#This Row],[GEWAS]]</f>
        <v>Paddenstoel</v>
      </c>
      <c r="C86" s="30" t="s">
        <v>100</v>
      </c>
      <c r="D86" s="28">
        <v>40</v>
      </c>
      <c r="E86" s="31" t="s">
        <v>6</v>
      </c>
      <c r="F86" s="32">
        <v>0.19791666666666666</v>
      </c>
      <c r="G86" s="33" t="s">
        <v>192</v>
      </c>
      <c r="H86" s="34">
        <f>Studenten[DUUR]-(Studenten[DUUR]*20%)</f>
        <v>0.15833333333333333</v>
      </c>
      <c r="I86" s="32">
        <f>Studenten[DUUR]-(Studenten[DUUR]*5%)</f>
        <v>0.18802083333333333</v>
      </c>
      <c r="J86" s="35">
        <f>Studenten[DUUR]-(Studenten[DUUR]*60%)</f>
        <v>7.9166666666666663E-2</v>
      </c>
      <c r="K86" s="30"/>
    </row>
    <row r="87" spans="1:11" ht="21" customHeight="1" x14ac:dyDescent="0.25">
      <c r="A87" s="36"/>
      <c r="B87" s="41" t="str">
        <f>Studenten[[#This Row],[GEWAS]]</f>
        <v>Paeonia</v>
      </c>
      <c r="C87" s="30" t="s">
        <v>101</v>
      </c>
      <c r="D87" s="28">
        <v>41</v>
      </c>
      <c r="E87" s="31" t="s">
        <v>6</v>
      </c>
      <c r="F87" s="32">
        <v>0.20555555555555557</v>
      </c>
      <c r="G87" s="33" t="s">
        <v>202</v>
      </c>
      <c r="H87" s="34">
        <f>Studenten[DUUR]-(Studenten[DUUR]*20%)</f>
        <v>0.16444444444444445</v>
      </c>
      <c r="I87" s="32">
        <f>Studenten[DUUR]-(Studenten[DUUR]*5%)</f>
        <v>0.1952777777777778</v>
      </c>
      <c r="J87" s="35">
        <f>Studenten[DUUR]-(Studenten[DUUR]*60%)</f>
        <v>8.2222222222222238E-2</v>
      </c>
      <c r="K87" s="30"/>
    </row>
    <row r="88" spans="1:11" ht="21" customHeight="1" x14ac:dyDescent="0.25">
      <c r="A88" s="36"/>
      <c r="B88" s="41" t="str">
        <f>Studenten[[#This Row],[GEWAS]]</f>
        <v>Papaver</v>
      </c>
      <c r="C88" s="30" t="s">
        <v>102</v>
      </c>
      <c r="D88" s="28">
        <v>55</v>
      </c>
      <c r="E88" s="31" t="s">
        <v>6</v>
      </c>
      <c r="F88" s="32">
        <v>0.43958333333333338</v>
      </c>
      <c r="G88" s="33" t="s">
        <v>178</v>
      </c>
      <c r="H88" s="34">
        <f>Studenten[DUUR]-(Studenten[DUUR]*20%)</f>
        <v>0.35166666666666668</v>
      </c>
      <c r="I88" s="32">
        <f>Studenten[DUUR]-(Studenten[DUUR]*5%)</f>
        <v>0.41760416666666672</v>
      </c>
      <c r="J88" s="35">
        <f>Studenten[DUUR]-(Studenten[DUUR]*60%)</f>
        <v>0.17583333333333334</v>
      </c>
      <c r="K88" s="30"/>
    </row>
    <row r="89" spans="1:11" ht="21" customHeight="1" x14ac:dyDescent="0.25">
      <c r="A89" s="36"/>
      <c r="B89" s="41" t="str">
        <f>Studenten[[#This Row],[GEWAS]]</f>
        <v>Paprika</v>
      </c>
      <c r="C89" s="30" t="s">
        <v>103</v>
      </c>
      <c r="D89" s="28">
        <v>1</v>
      </c>
      <c r="E89" s="31" t="s">
        <v>19</v>
      </c>
      <c r="F89" s="32">
        <v>0.25</v>
      </c>
      <c r="G89" s="33">
        <v>21</v>
      </c>
      <c r="H89" s="34">
        <f>Studenten[DUUR]-(Studenten[DUUR]*20%)</f>
        <v>0.2</v>
      </c>
      <c r="I89" s="32">
        <f>Studenten[DUUR]-(Studenten[DUUR]*5%)</f>
        <v>0.23749999999999999</v>
      </c>
      <c r="J89" s="35">
        <f>Studenten[DUUR]-(Studenten[DUUR]*60%)</f>
        <v>0.1</v>
      </c>
      <c r="K89" s="30"/>
    </row>
    <row r="90" spans="1:11" ht="21" customHeight="1" x14ac:dyDescent="0.25">
      <c r="A90" s="36"/>
      <c r="B90" s="41" t="str">
        <f>Studenten[[#This Row],[GEWAS]]</f>
        <v>Peper</v>
      </c>
      <c r="C90" s="30" t="s">
        <v>104</v>
      </c>
      <c r="D90" s="28">
        <v>1</v>
      </c>
      <c r="E90" s="31" t="s">
        <v>19</v>
      </c>
      <c r="F90" s="32">
        <v>0.14583333333333334</v>
      </c>
      <c r="G90" s="33" t="s">
        <v>203</v>
      </c>
      <c r="H90" s="34">
        <f>Studenten[DUUR]-(Studenten[DUUR]*20%)</f>
        <v>0.11666666666666667</v>
      </c>
      <c r="I90" s="32">
        <f>Studenten[DUUR]-(Studenten[DUUR]*5%)</f>
        <v>0.13854166666666667</v>
      </c>
      <c r="J90" s="35">
        <f>Studenten[DUUR]-(Studenten[DUUR]*60%)</f>
        <v>5.8333333333333334E-2</v>
      </c>
      <c r="K90" s="30"/>
    </row>
    <row r="91" spans="1:11" ht="21" customHeight="1" x14ac:dyDescent="0.25">
      <c r="A91" s="36"/>
      <c r="B91" s="41" t="str">
        <f>Studenten[[#This Row],[GEWAS]]</f>
        <v>Pepermunt</v>
      </c>
      <c r="C91" s="30" t="s">
        <v>105</v>
      </c>
      <c r="D91" s="28">
        <v>35</v>
      </c>
      <c r="E91" s="31" t="s">
        <v>6</v>
      </c>
      <c r="F91" s="32">
        <v>0.1875</v>
      </c>
      <c r="G91" s="33" t="s">
        <v>199</v>
      </c>
      <c r="H91" s="34">
        <f>Studenten[DUUR]-(Studenten[DUUR]*20%)</f>
        <v>0.15</v>
      </c>
      <c r="I91" s="32">
        <f>Studenten[DUUR]-(Studenten[DUUR]*5%)</f>
        <v>0.17812500000000001</v>
      </c>
      <c r="J91" s="35">
        <f>Studenten[DUUR]-(Studenten[DUUR]*60%)</f>
        <v>7.5000000000000011E-2</v>
      </c>
      <c r="K91" s="30"/>
    </row>
    <row r="92" spans="1:11" ht="21" customHeight="1" x14ac:dyDescent="0.25">
      <c r="A92" s="36"/>
      <c r="B92" s="41" t="str">
        <f>Studenten[[#This Row],[GEWAS]]</f>
        <v>Petunia</v>
      </c>
      <c r="C92" s="30" t="s">
        <v>106</v>
      </c>
      <c r="D92" s="28">
        <v>1</v>
      </c>
      <c r="E92" s="31" t="s">
        <v>19</v>
      </c>
      <c r="F92" s="32">
        <v>0.33333333333333331</v>
      </c>
      <c r="G92" s="33">
        <v>14</v>
      </c>
      <c r="H92" s="34">
        <f>Studenten[DUUR]-(Studenten[DUUR]*20%)</f>
        <v>0.26666666666666666</v>
      </c>
      <c r="I92" s="32">
        <f>Studenten[DUUR]-(Studenten[DUUR]*5%)</f>
        <v>0.31666666666666665</v>
      </c>
      <c r="J92" s="35">
        <f>Studenten[DUUR]-(Studenten[DUUR]*60%)</f>
        <v>0.13333333333333333</v>
      </c>
      <c r="K92" s="30"/>
    </row>
    <row r="93" spans="1:11" ht="21" customHeight="1" x14ac:dyDescent="0.25">
      <c r="A93" s="36"/>
      <c r="B93" s="41" t="str">
        <f>Studenten[[#This Row],[GEWAS]]</f>
        <v>Pinda</v>
      </c>
      <c r="C93" s="30" t="s">
        <v>107</v>
      </c>
      <c r="D93" s="28">
        <v>1</v>
      </c>
      <c r="E93" s="31" t="s">
        <v>19</v>
      </c>
      <c r="F93" s="32">
        <v>0.21527777777777779</v>
      </c>
      <c r="G93" s="33" t="s">
        <v>204</v>
      </c>
      <c r="H93" s="34">
        <f>Studenten[DUUR]-(Studenten[DUUR]*20%)</f>
        <v>0.17222222222222222</v>
      </c>
      <c r="I93" s="32">
        <f>Studenten[DUUR]-(Studenten[DUUR]*5%)</f>
        <v>0.20451388888888891</v>
      </c>
      <c r="J93" s="35">
        <f>Studenten[DUUR]-(Studenten[DUUR]*60%)</f>
        <v>8.611111111111111E-2</v>
      </c>
      <c r="K93" s="30"/>
    </row>
    <row r="94" spans="1:11" ht="21" customHeight="1" x14ac:dyDescent="0.25">
      <c r="A94" s="36"/>
      <c r="B94" s="41" t="str">
        <f>Studenten[[#This Row],[GEWAS]]</f>
        <v>Pompoen</v>
      </c>
      <c r="C94" s="30" t="s">
        <v>108</v>
      </c>
      <c r="D94" s="28">
        <v>46</v>
      </c>
      <c r="E94" s="31" t="s">
        <v>6</v>
      </c>
      <c r="F94" s="32">
        <v>0.24861111111111112</v>
      </c>
      <c r="G94" s="33">
        <v>9</v>
      </c>
      <c r="H94" s="34">
        <f>Studenten[DUUR]-(Studenten[DUUR]*20%)</f>
        <v>0.19888888888888889</v>
      </c>
      <c r="I94" s="32">
        <f>Studenten[DUUR]-(Studenten[DUUR]*5%)</f>
        <v>0.23618055555555556</v>
      </c>
      <c r="J94" s="35">
        <f>Studenten[DUUR]-(Studenten[DUUR]*60%)</f>
        <v>9.9444444444444446E-2</v>
      </c>
      <c r="K94" s="30"/>
    </row>
    <row r="95" spans="1:11" ht="21" customHeight="1" x14ac:dyDescent="0.25">
      <c r="A95" s="36"/>
      <c r="B95" s="41" t="str">
        <f>Studenten[[#This Row],[GEWAS]]</f>
        <v>Prei</v>
      </c>
      <c r="C95" s="30" t="s">
        <v>109</v>
      </c>
      <c r="D95" s="28">
        <v>80</v>
      </c>
      <c r="E95" s="31" t="s">
        <v>6</v>
      </c>
      <c r="F95" s="32">
        <v>0.76041666666666663</v>
      </c>
      <c r="G95" s="33" t="s">
        <v>205</v>
      </c>
      <c r="H95" s="34">
        <f>Studenten[DUUR]-(Studenten[DUUR]*20%)</f>
        <v>0.60833333333333328</v>
      </c>
      <c r="I95" s="32">
        <f>Studenten[DUUR]-(Studenten[DUUR]*5%)</f>
        <v>0.72239583333333335</v>
      </c>
      <c r="J95" s="35">
        <f>Studenten[DUUR]-(Studenten[DUUR]*60%)</f>
        <v>0.3041666666666667</v>
      </c>
      <c r="K95" s="30"/>
    </row>
    <row r="96" spans="1:11" ht="21" customHeight="1" x14ac:dyDescent="0.25">
      <c r="A96" s="36"/>
      <c r="B96" s="41" t="str">
        <f>Studenten[[#This Row],[GEWAS]]</f>
        <v>Rabarber</v>
      </c>
      <c r="C96" s="30" t="s">
        <v>110</v>
      </c>
      <c r="D96" s="28">
        <v>10</v>
      </c>
      <c r="E96" s="31" t="s">
        <v>6</v>
      </c>
      <c r="F96" s="32">
        <v>8.3333333333333329E-2</v>
      </c>
      <c r="G96" s="33">
        <v>3</v>
      </c>
      <c r="H96" s="34">
        <f>Studenten[DUUR]-(Studenten[DUUR]*20%)</f>
        <v>6.6666666666666666E-2</v>
      </c>
      <c r="I96" s="32">
        <f>Studenten[DUUR]-(Studenten[DUUR]*5%)</f>
        <v>7.9166666666666663E-2</v>
      </c>
      <c r="J96" s="35">
        <f>Studenten[DUUR]-(Studenten[DUUR]*60%)</f>
        <v>3.3333333333333333E-2</v>
      </c>
      <c r="K96" s="30"/>
    </row>
    <row r="97" spans="1:11" ht="21" customHeight="1" x14ac:dyDescent="0.25">
      <c r="A97" s="36"/>
      <c r="B97" s="41" t="str">
        <f>Studenten[[#This Row],[GEWAS]]</f>
        <v>Radijsjes</v>
      </c>
      <c r="C97" s="30" t="s">
        <v>111</v>
      </c>
      <c r="D97" s="28">
        <v>47</v>
      </c>
      <c r="E97" s="31" t="s">
        <v>6</v>
      </c>
      <c r="F97" s="32">
        <v>0.27083333333333331</v>
      </c>
      <c r="G97" s="33" t="s">
        <v>206</v>
      </c>
      <c r="H97" s="34">
        <f>Studenten[DUUR]-(Studenten[DUUR]*20%)</f>
        <v>0.21666666666666665</v>
      </c>
      <c r="I97" s="32">
        <f>Studenten[DUUR]-(Studenten[DUUR]*5%)</f>
        <v>0.25729166666666664</v>
      </c>
      <c r="J97" s="35">
        <f>Studenten[DUUR]-(Studenten[DUUR]*60%)</f>
        <v>0.10833333333333334</v>
      </c>
      <c r="K97" s="30"/>
    </row>
    <row r="98" spans="1:11" ht="21" customHeight="1" x14ac:dyDescent="0.25">
      <c r="A98" s="36"/>
      <c r="B98" s="41" t="str">
        <f>Studenten[[#This Row],[GEWAS]]</f>
        <v>Ranonkel</v>
      </c>
      <c r="C98" s="30" t="s">
        <v>112</v>
      </c>
      <c r="D98" s="28">
        <v>96</v>
      </c>
      <c r="E98" s="31" t="s">
        <v>6</v>
      </c>
      <c r="F98" s="32">
        <v>0.14791666666666667</v>
      </c>
      <c r="G98" s="33">
        <v>7</v>
      </c>
      <c r="H98" s="34">
        <f>Studenten[DUUR]-(Studenten[DUUR]*20%)</f>
        <v>0.11833333333333333</v>
      </c>
      <c r="I98" s="32">
        <f>Studenten[DUUR]-(Studenten[DUUR]*5%)</f>
        <v>0.14052083333333334</v>
      </c>
      <c r="J98" s="35">
        <f>Studenten[DUUR]-(Studenten[DUUR]*60%)</f>
        <v>5.9166666666666673E-2</v>
      </c>
      <c r="K98" s="30"/>
    </row>
    <row r="99" spans="1:11" ht="21" customHeight="1" x14ac:dyDescent="0.25">
      <c r="A99" s="36"/>
      <c r="B99" s="41" t="str">
        <f>Studenten[[#This Row],[GEWAS]]</f>
        <v>Regenboogvaren</v>
      </c>
      <c r="C99" s="30" t="s">
        <v>113</v>
      </c>
      <c r="D99" s="28">
        <v>2</v>
      </c>
      <c r="E99" s="31" t="s">
        <v>6</v>
      </c>
      <c r="F99" s="32">
        <v>0.33333333333333331</v>
      </c>
      <c r="G99" s="33">
        <v>13</v>
      </c>
      <c r="H99" s="34">
        <f>Studenten[DUUR]-(Studenten[DUUR]*20%)</f>
        <v>0.26666666666666666</v>
      </c>
      <c r="I99" s="32">
        <f>Studenten[DUUR]-(Studenten[DUUR]*5%)</f>
        <v>0.31666666666666665</v>
      </c>
      <c r="J99" s="35">
        <f>Studenten[DUUR]-(Studenten[DUUR]*60%)</f>
        <v>0.13333333333333333</v>
      </c>
      <c r="K99" s="30"/>
    </row>
    <row r="100" spans="1:11" ht="21" customHeight="1" x14ac:dyDescent="0.25">
      <c r="A100" s="36"/>
      <c r="B100" s="41" t="str">
        <f>Studenten[[#This Row],[GEWAS]]</f>
        <v>Reuzeradijs</v>
      </c>
      <c r="C100" s="30" t="s">
        <v>114</v>
      </c>
      <c r="D100" s="28">
        <v>2</v>
      </c>
      <c r="E100" s="31" t="s">
        <v>6</v>
      </c>
      <c r="F100" s="32">
        <v>0.33333333333333331</v>
      </c>
      <c r="G100" s="33" t="s">
        <v>207</v>
      </c>
      <c r="H100" s="34">
        <f>Studenten[DUUR]-(Studenten[DUUR]*20%)</f>
        <v>0.26666666666666666</v>
      </c>
      <c r="I100" s="32">
        <f>Studenten[DUUR]-(Studenten[DUUR]*5%)</f>
        <v>0.31666666666666665</v>
      </c>
      <c r="J100" s="35">
        <f>Studenten[DUUR]-(Studenten[DUUR]*60%)</f>
        <v>0.13333333333333333</v>
      </c>
      <c r="K100" s="30"/>
    </row>
    <row r="101" spans="1:11" ht="21" customHeight="1" x14ac:dyDescent="0.25">
      <c r="A101" s="36"/>
      <c r="B101" s="41" t="str">
        <f>Studenten[[#This Row],[GEWAS]]</f>
        <v>Rode druif</v>
      </c>
      <c r="C101" s="30" t="s">
        <v>115</v>
      </c>
      <c r="D101" s="28">
        <v>2</v>
      </c>
      <c r="E101" s="31" t="s">
        <v>6</v>
      </c>
      <c r="F101" s="32">
        <v>0.33333333333333331</v>
      </c>
      <c r="G101" s="33">
        <v>14</v>
      </c>
      <c r="H101" s="34">
        <f>Studenten[DUUR]-(Studenten[DUUR]*20%)</f>
        <v>0.26666666666666666</v>
      </c>
      <c r="I101" s="32">
        <f>Studenten[DUUR]-(Studenten[DUUR]*5%)</f>
        <v>0.31666666666666665</v>
      </c>
      <c r="J101" s="35">
        <f>Studenten[DUUR]-(Studenten[DUUR]*60%)</f>
        <v>0.13333333333333333</v>
      </c>
      <c r="K101" s="30"/>
    </row>
    <row r="102" spans="1:11" ht="21" customHeight="1" x14ac:dyDescent="0.25">
      <c r="A102" s="36"/>
      <c r="B102" s="41" t="str">
        <f>Studenten[[#This Row],[GEWAS]]</f>
        <v>Rode kool</v>
      </c>
      <c r="C102" s="30" t="s">
        <v>116</v>
      </c>
      <c r="D102" s="28">
        <v>71</v>
      </c>
      <c r="E102" s="31" t="s">
        <v>6</v>
      </c>
      <c r="F102" s="32">
        <v>0.70833333333333337</v>
      </c>
      <c r="G102" s="33" t="s">
        <v>208</v>
      </c>
      <c r="H102" s="34">
        <f>Studenten[DUUR]-(Studenten[DUUR]*20%)</f>
        <v>0.56666666666666665</v>
      </c>
      <c r="I102" s="32">
        <f>Studenten[DUUR]-(Studenten[DUUR]*5%)</f>
        <v>0.67291666666666672</v>
      </c>
      <c r="J102" s="35">
        <f>Studenten[DUUR]-(Studenten[DUUR]*60%)</f>
        <v>0.28333333333333338</v>
      </c>
      <c r="K102" s="30"/>
    </row>
    <row r="103" spans="1:11" ht="21" customHeight="1" x14ac:dyDescent="0.25">
      <c r="A103" s="36"/>
      <c r="B103" s="41" t="str">
        <f>Studenten[[#This Row],[GEWAS]]</f>
        <v>Rogge</v>
      </c>
      <c r="C103" s="30" t="s">
        <v>117</v>
      </c>
      <c r="D103" s="28">
        <v>81</v>
      </c>
      <c r="E103" s="31" t="s">
        <v>6</v>
      </c>
      <c r="F103" s="32">
        <v>0.76388888888888884</v>
      </c>
      <c r="G103" s="33" t="s">
        <v>209</v>
      </c>
      <c r="H103" s="34">
        <f>Studenten[DUUR]-(Studenten[DUUR]*20%)</f>
        <v>0.61111111111111105</v>
      </c>
      <c r="I103" s="32">
        <f>Studenten[DUUR]-(Studenten[DUUR]*5%)</f>
        <v>0.72569444444444442</v>
      </c>
      <c r="J103" s="35">
        <f>Studenten[DUUR]-(Studenten[DUUR]*60%)</f>
        <v>0.30555555555555558</v>
      </c>
      <c r="K103" s="30"/>
    </row>
    <row r="104" spans="1:11" ht="21" customHeight="1" x14ac:dyDescent="0.25">
      <c r="A104" s="36"/>
      <c r="B104" s="41" t="str">
        <f>Studenten[[#This Row],[GEWAS]]</f>
        <v>Roos</v>
      </c>
      <c r="C104" s="30" t="s">
        <v>118</v>
      </c>
      <c r="D104" s="28">
        <v>66</v>
      </c>
      <c r="E104" s="31" t="s">
        <v>6</v>
      </c>
      <c r="F104" s="32">
        <v>0.45</v>
      </c>
      <c r="G104" s="33">
        <v>24</v>
      </c>
      <c r="H104" s="34">
        <f>Studenten[DUUR]-(Studenten[DUUR]*20%)</f>
        <v>0.36</v>
      </c>
      <c r="I104" s="32">
        <f>Studenten[DUUR]-(Studenten[DUUR]*5%)</f>
        <v>0.42749999999999999</v>
      </c>
      <c r="J104" s="35">
        <f>Studenten[DUUR]-(Studenten[DUUR]*60%)</f>
        <v>0.18</v>
      </c>
      <c r="K104" s="30"/>
    </row>
    <row r="105" spans="1:11" ht="21" customHeight="1" x14ac:dyDescent="0.25">
      <c r="A105" s="36"/>
      <c r="B105" s="41" t="str">
        <f>Studenten[[#This Row],[GEWAS]]</f>
        <v>Roze roos</v>
      </c>
      <c r="C105" s="30" t="s">
        <v>119</v>
      </c>
      <c r="D105" s="28">
        <v>3</v>
      </c>
      <c r="E105" s="31" t="s">
        <v>6</v>
      </c>
      <c r="F105" s="32">
        <v>0.16666666666666666</v>
      </c>
      <c r="G105" s="33">
        <v>9</v>
      </c>
      <c r="H105" s="34">
        <f>Studenten[DUUR]-(Studenten[DUUR]*20%)</f>
        <v>0.13333333333333333</v>
      </c>
      <c r="I105" s="32">
        <f>Studenten[DUUR]-(Studenten[DUUR]*5%)</f>
        <v>0.15833333333333333</v>
      </c>
      <c r="J105" s="35">
        <f>Studenten[DUUR]-(Studenten[DUUR]*60%)</f>
        <v>6.6666666666666666E-2</v>
      </c>
      <c r="K105" s="30"/>
    </row>
    <row r="106" spans="1:11" ht="21" customHeight="1" x14ac:dyDescent="0.25">
      <c r="A106" s="36"/>
      <c r="B106" s="41" t="str">
        <f>Studenten[[#This Row],[GEWAS]]</f>
        <v>Rozemarijn</v>
      </c>
      <c r="C106" s="30" t="s">
        <v>120</v>
      </c>
      <c r="D106" s="28">
        <v>32</v>
      </c>
      <c r="E106" s="31" t="s">
        <v>6</v>
      </c>
      <c r="F106" s="32">
        <v>0.1875</v>
      </c>
      <c r="G106" s="33" t="s">
        <v>210</v>
      </c>
      <c r="H106" s="34">
        <f>Studenten[DUUR]-(Studenten[DUUR]*20%)</f>
        <v>0.15</v>
      </c>
      <c r="I106" s="32">
        <f>Studenten[DUUR]-(Studenten[DUUR]*5%)</f>
        <v>0.17812500000000001</v>
      </c>
      <c r="J106" s="35">
        <f>Studenten[DUUR]-(Studenten[DUUR]*60%)</f>
        <v>7.5000000000000011E-2</v>
      </c>
      <c r="K106" s="30"/>
    </row>
    <row r="107" spans="1:11" ht="21" customHeight="1" x14ac:dyDescent="0.25">
      <c r="A107" s="36"/>
      <c r="B107" s="41" t="str">
        <f>Studenten[[#This Row],[GEWAS]]</f>
        <v>Salie</v>
      </c>
      <c r="C107" s="30" t="s">
        <v>121</v>
      </c>
      <c r="D107" s="28">
        <v>50</v>
      </c>
      <c r="E107" s="31" t="s">
        <v>6</v>
      </c>
      <c r="F107" s="32">
        <v>0.16666666666666666</v>
      </c>
      <c r="G107" s="33">
        <v>7</v>
      </c>
      <c r="H107" s="34">
        <f>Studenten[DUUR]-(Studenten[DUUR]*20%)</f>
        <v>0.13333333333333333</v>
      </c>
      <c r="I107" s="32">
        <f>Studenten[DUUR]-(Studenten[DUUR]*5%)</f>
        <v>0.15833333333333333</v>
      </c>
      <c r="J107" s="35">
        <f>Studenten[DUUR]-(Studenten[DUUR]*60%)</f>
        <v>6.6666666666666666E-2</v>
      </c>
      <c r="K107" s="30"/>
    </row>
    <row r="108" spans="1:11" ht="21" customHeight="1" x14ac:dyDescent="0.25">
      <c r="A108" s="36"/>
      <c r="B108" s="41" t="str">
        <f>Studenten[[#This Row],[GEWAS]]</f>
        <v>Selderij</v>
      </c>
      <c r="C108" s="30" t="s">
        <v>122</v>
      </c>
      <c r="D108" s="28">
        <v>6</v>
      </c>
      <c r="E108" s="31" t="s">
        <v>6</v>
      </c>
      <c r="F108" s="32">
        <v>7.2222222222222229E-2</v>
      </c>
      <c r="G108" s="33" t="s">
        <v>198</v>
      </c>
      <c r="H108" s="34">
        <f>Studenten[DUUR]-(Studenten[DUUR]*20%)</f>
        <v>5.7777777777777782E-2</v>
      </c>
      <c r="I108" s="32">
        <f>Studenten[DUUR]-(Studenten[DUUR]*5%)</f>
        <v>6.8611111111111123E-2</v>
      </c>
      <c r="J108" s="35">
        <f>Studenten[DUUR]-(Studenten[DUUR]*60%)</f>
        <v>2.8888888888888895E-2</v>
      </c>
      <c r="K108" s="30"/>
    </row>
    <row r="109" spans="1:11" ht="21" customHeight="1" x14ac:dyDescent="0.25">
      <c r="A109" s="36"/>
      <c r="B109" s="41" t="str">
        <f>Studenten[[#This Row],[GEWAS]]</f>
        <v>Sering</v>
      </c>
      <c r="C109" s="30" t="s">
        <v>123</v>
      </c>
      <c r="D109" s="28">
        <v>29</v>
      </c>
      <c r="E109" s="31" t="s">
        <v>6</v>
      </c>
      <c r="F109" s="32">
        <v>0.18263888888888891</v>
      </c>
      <c r="G109" s="33" t="s">
        <v>211</v>
      </c>
      <c r="H109" s="34">
        <f>Studenten[DUUR]-(Studenten[DUUR]*20%)</f>
        <v>0.14611111111111114</v>
      </c>
      <c r="I109" s="32">
        <f>Studenten[DUUR]-(Studenten[DUUR]*5%)</f>
        <v>0.17350694444444445</v>
      </c>
      <c r="J109" s="35">
        <f>Studenten[DUUR]-(Studenten[DUUR]*60%)</f>
        <v>7.3055555555555568E-2</v>
      </c>
      <c r="K109" s="30"/>
    </row>
    <row r="110" spans="1:11" ht="21" customHeight="1" x14ac:dyDescent="0.25">
      <c r="A110" s="36"/>
      <c r="B110" s="41" t="str">
        <f>Studenten[[#This Row],[GEWAS]]</f>
        <v>Sla</v>
      </c>
      <c r="C110" s="30" t="s">
        <v>124</v>
      </c>
      <c r="D110" s="28">
        <v>1</v>
      </c>
      <c r="E110" s="31" t="s">
        <v>6</v>
      </c>
      <c r="F110" s="32">
        <v>3.472222222222222E-3</v>
      </c>
      <c r="G110" s="33" t="s">
        <v>180</v>
      </c>
      <c r="H110" s="34">
        <f>Studenten[DUUR]-(Studenten[DUUR]*20%)</f>
        <v>2.7777777777777775E-3</v>
      </c>
      <c r="I110" s="32">
        <f>Studenten[DUUR]-(Studenten[DUUR]*5%)</f>
        <v>3.2986111111111111E-3</v>
      </c>
      <c r="J110" s="35">
        <f>Studenten[DUUR]-(Studenten[DUUR]*60%)</f>
        <v>1.3888888888888887E-3</v>
      </c>
      <c r="K110" s="30"/>
    </row>
    <row r="111" spans="1:11" ht="21" customHeight="1" x14ac:dyDescent="0.25">
      <c r="A111" s="36"/>
      <c r="B111" s="41" t="str">
        <f>Studenten[[#This Row],[GEWAS]]</f>
        <v>Sneeuwklokjes</v>
      </c>
      <c r="C111" s="30" t="s">
        <v>125</v>
      </c>
      <c r="D111" s="28">
        <v>86</v>
      </c>
      <c r="E111" s="31" t="s">
        <v>6</v>
      </c>
      <c r="F111" s="32">
        <v>0.25</v>
      </c>
      <c r="G111" s="33" t="s">
        <v>206</v>
      </c>
      <c r="H111" s="34">
        <f>Studenten[DUUR]-(Studenten[DUUR]*20%)</f>
        <v>0.2</v>
      </c>
      <c r="I111" s="32">
        <f>Studenten[DUUR]-(Studenten[DUUR]*5%)</f>
        <v>0.23749999999999999</v>
      </c>
      <c r="J111" s="35">
        <f>Studenten[DUUR]-(Studenten[DUUR]*60%)</f>
        <v>0.1</v>
      </c>
      <c r="K111" s="30"/>
    </row>
    <row r="112" spans="1:11" ht="21" customHeight="1" x14ac:dyDescent="0.25">
      <c r="A112" s="36"/>
      <c r="B112" s="41" t="str">
        <f>Studenten[[#This Row],[GEWAS]]</f>
        <v>Sojabonen</v>
      </c>
      <c r="C112" s="30" t="s">
        <v>126</v>
      </c>
      <c r="D112" s="28">
        <v>13</v>
      </c>
      <c r="E112" s="31" t="s">
        <v>6</v>
      </c>
      <c r="F112" s="32">
        <v>0.11458333333333333</v>
      </c>
      <c r="G112" s="33" t="s">
        <v>212</v>
      </c>
      <c r="H112" s="34">
        <f>Studenten[DUUR]-(Studenten[DUUR]*20%)</f>
        <v>9.166666666666666E-2</v>
      </c>
      <c r="I112" s="32">
        <f>Studenten[DUUR]-(Studenten[DUUR]*5%)</f>
        <v>0.10885416666666667</v>
      </c>
      <c r="J112" s="35">
        <f>Studenten[DUUR]-(Studenten[DUUR]*60%)</f>
        <v>4.5833333333333337E-2</v>
      </c>
      <c r="K112" s="30"/>
    </row>
    <row r="113" spans="1:11" ht="21" customHeight="1" x14ac:dyDescent="0.25">
      <c r="A113" s="36"/>
      <c r="B113" s="41" t="str">
        <f>Studenten[[#This Row],[GEWAS]]</f>
        <v>Speciaal tarwe</v>
      </c>
      <c r="C113" s="30" t="s">
        <v>127</v>
      </c>
      <c r="D113" s="28">
        <v>60</v>
      </c>
      <c r="E113" s="31" t="s">
        <v>6</v>
      </c>
      <c r="F113" s="32">
        <v>0.52916666666666667</v>
      </c>
      <c r="G113" s="33">
        <v>19</v>
      </c>
      <c r="H113" s="34">
        <f>Studenten[DUUR]-(Studenten[DUUR]*20%)</f>
        <v>0.42333333333333334</v>
      </c>
      <c r="I113" s="32">
        <f>Studenten[DUUR]-(Studenten[DUUR]*5%)</f>
        <v>0.50270833333333331</v>
      </c>
      <c r="J113" s="35">
        <f>Studenten[DUUR]-(Studenten[DUUR]*60%)</f>
        <v>0.21166666666666667</v>
      </c>
      <c r="K113" s="30"/>
    </row>
    <row r="114" spans="1:11" ht="21" customHeight="1" x14ac:dyDescent="0.25">
      <c r="A114" s="36"/>
      <c r="B114" s="41" t="str">
        <f>Studenten[[#This Row],[GEWAS]]</f>
        <v>Spelt</v>
      </c>
      <c r="C114" s="30" t="s">
        <v>128</v>
      </c>
      <c r="D114" s="28">
        <v>82</v>
      </c>
      <c r="E114" s="31" t="s">
        <v>6</v>
      </c>
      <c r="F114" s="32">
        <v>0.77500000000000002</v>
      </c>
      <c r="G114" s="33">
        <v>29</v>
      </c>
      <c r="H114" s="34">
        <f>Studenten[DUUR]-(Studenten[DUUR]*20%)</f>
        <v>0.62</v>
      </c>
      <c r="I114" s="32">
        <f>Studenten[DUUR]-(Studenten[DUUR]*5%)</f>
        <v>0.73625000000000007</v>
      </c>
      <c r="J114" s="35">
        <f>Studenten[DUUR]-(Studenten[DUUR]*60%)</f>
        <v>0.31000000000000005</v>
      </c>
      <c r="K114" s="30"/>
    </row>
    <row r="115" spans="1:11" ht="21" customHeight="1" x14ac:dyDescent="0.25">
      <c r="A115" s="36"/>
      <c r="B115" s="41" t="str">
        <f>Studenten[[#This Row],[GEWAS]]</f>
        <v>Spinazie</v>
      </c>
      <c r="C115" s="30" t="s">
        <v>129</v>
      </c>
      <c r="D115" s="28">
        <v>72</v>
      </c>
      <c r="E115" s="31" t="s">
        <v>6</v>
      </c>
      <c r="F115" s="32">
        <v>0.71875</v>
      </c>
      <c r="G115" s="33">
        <v>26</v>
      </c>
      <c r="H115" s="34">
        <f>Studenten[DUUR]-(Studenten[DUUR]*20%)</f>
        <v>0.57499999999999996</v>
      </c>
      <c r="I115" s="32">
        <f>Studenten[DUUR]-(Studenten[DUUR]*5%)</f>
        <v>0.68281250000000004</v>
      </c>
      <c r="J115" s="35">
        <f>Studenten[DUUR]-(Studenten[DUUR]*60%)</f>
        <v>0.28750000000000003</v>
      </c>
      <c r="K115" s="30"/>
    </row>
    <row r="116" spans="1:11" ht="21" customHeight="1" x14ac:dyDescent="0.25">
      <c r="A116" s="36"/>
      <c r="B116" s="41" t="str">
        <f>Studenten[[#This Row],[GEWAS]]</f>
        <v>Spirea</v>
      </c>
      <c r="C116" s="30" t="s">
        <v>130</v>
      </c>
      <c r="D116" s="28">
        <v>94</v>
      </c>
      <c r="E116" s="31" t="s">
        <v>6</v>
      </c>
      <c r="F116" s="32">
        <v>0.14305555555555557</v>
      </c>
      <c r="G116" s="33">
        <v>6</v>
      </c>
      <c r="H116" s="34">
        <f>Studenten[DUUR]-(Studenten[DUUR]*20%)</f>
        <v>0.11444444444444446</v>
      </c>
      <c r="I116" s="32">
        <f>Studenten[DUUR]-(Studenten[DUUR]*5%)</f>
        <v>0.13590277777777779</v>
      </c>
      <c r="J116" s="35">
        <f>Studenten[DUUR]-(Studenten[DUUR]*60%)</f>
        <v>5.722222222222223E-2</v>
      </c>
      <c r="K116" s="30"/>
    </row>
    <row r="117" spans="1:11" ht="21" customHeight="1" x14ac:dyDescent="0.25">
      <c r="A117" s="36"/>
      <c r="B117" s="41" t="str">
        <f>Studenten[[#This Row],[GEWAS]]</f>
        <v>Spoken</v>
      </c>
      <c r="C117" s="30" t="s">
        <v>131</v>
      </c>
      <c r="D117" s="28">
        <v>1</v>
      </c>
      <c r="E117" s="31" t="s">
        <v>6</v>
      </c>
      <c r="F117" s="32">
        <v>0.25</v>
      </c>
      <c r="G117" s="33">
        <v>9</v>
      </c>
      <c r="H117" s="34">
        <f>Studenten[DUUR]-(Studenten[DUUR]*20%)</f>
        <v>0.2</v>
      </c>
      <c r="I117" s="32">
        <f>Studenten[DUUR]-(Studenten[DUUR]*5%)</f>
        <v>0.23749999999999999</v>
      </c>
      <c r="J117" s="35">
        <f>Studenten[DUUR]-(Studenten[DUUR]*60%)</f>
        <v>0.1</v>
      </c>
      <c r="K117" s="30"/>
    </row>
    <row r="118" spans="1:11" ht="21" customHeight="1" x14ac:dyDescent="0.25">
      <c r="A118" s="36"/>
      <c r="B118" s="41" t="str">
        <f>Studenten[[#This Row],[GEWAS]]</f>
        <v>Sterretje</v>
      </c>
      <c r="C118" s="30" t="s">
        <v>132</v>
      </c>
      <c r="D118" s="28">
        <v>2</v>
      </c>
      <c r="E118" s="31" t="s">
        <v>6</v>
      </c>
      <c r="F118" s="32">
        <v>0.16666666666666666</v>
      </c>
      <c r="G118" s="33" t="s">
        <v>172</v>
      </c>
      <c r="H118" s="34">
        <f>Studenten[DUUR]-(Studenten[DUUR]*20%)</f>
        <v>0.13333333333333333</v>
      </c>
      <c r="I118" s="32">
        <f>Studenten[DUUR]-(Studenten[DUUR]*5%)</f>
        <v>0.15833333333333333</v>
      </c>
      <c r="J118" s="35">
        <f>Studenten[DUUR]-(Studenten[DUUR]*60%)</f>
        <v>6.6666666666666666E-2</v>
      </c>
      <c r="K118" s="30"/>
    </row>
    <row r="119" spans="1:11" ht="21" customHeight="1" x14ac:dyDescent="0.25">
      <c r="A119" s="36"/>
      <c r="B119" s="41" t="str">
        <f>Studenten[[#This Row],[GEWAS]]</f>
        <v>Sterretje comfort</v>
      </c>
      <c r="C119" s="30" t="s">
        <v>133</v>
      </c>
      <c r="D119" s="28">
        <v>2</v>
      </c>
      <c r="E119" s="31" t="s">
        <v>6</v>
      </c>
      <c r="F119" s="32">
        <v>0.33333333333333331</v>
      </c>
      <c r="G119" s="33">
        <v>14</v>
      </c>
      <c r="H119" s="34">
        <f>Studenten[DUUR]-(Studenten[DUUR]*20%)</f>
        <v>0.26666666666666666</v>
      </c>
      <c r="I119" s="32">
        <f>Studenten[DUUR]-(Studenten[DUUR]*5%)</f>
        <v>0.31666666666666665</v>
      </c>
      <c r="J119" s="35">
        <f>Studenten[DUUR]-(Studenten[DUUR]*60%)</f>
        <v>0.13333333333333333</v>
      </c>
      <c r="K119" s="30"/>
    </row>
    <row r="120" spans="1:11" ht="21" customHeight="1" x14ac:dyDescent="0.25">
      <c r="A120" s="36"/>
      <c r="B120" s="41" t="str">
        <f>Studenten[[#This Row],[GEWAS]]</f>
        <v>Suikerbiet</v>
      </c>
      <c r="C120" s="30" t="s">
        <v>134</v>
      </c>
      <c r="D120" s="28">
        <v>67</v>
      </c>
      <c r="E120" s="31" t="s">
        <v>6</v>
      </c>
      <c r="F120" s="32">
        <v>0.67083333333333339</v>
      </c>
      <c r="G120" s="33" t="s">
        <v>213</v>
      </c>
      <c r="H120" s="34">
        <f>Studenten[DUUR]-(Studenten[DUUR]*20%)</f>
        <v>0.53666666666666674</v>
      </c>
      <c r="I120" s="32">
        <f>Studenten[DUUR]-(Studenten[DUUR]*5%)</f>
        <v>0.6372916666666667</v>
      </c>
      <c r="J120" s="35">
        <f>Studenten[DUUR]-(Studenten[DUUR]*60%)</f>
        <v>0.26833333333333337</v>
      </c>
      <c r="K120" s="30"/>
    </row>
    <row r="121" spans="1:11" ht="21" customHeight="1" x14ac:dyDescent="0.25">
      <c r="A121" s="36"/>
      <c r="B121" s="41" t="str">
        <f>Studenten[[#This Row],[GEWAS]]</f>
        <v>Suikerriet</v>
      </c>
      <c r="C121" s="30" t="s">
        <v>135</v>
      </c>
      <c r="D121" s="28">
        <v>1</v>
      </c>
      <c r="E121" s="31" t="s">
        <v>19</v>
      </c>
      <c r="F121" s="32">
        <v>1.0416666666666666E-2</v>
      </c>
      <c r="G121" s="33">
        <v>1</v>
      </c>
      <c r="H121" s="34">
        <f>Studenten[DUUR]-(Studenten[DUUR]*20%)</f>
        <v>8.3333333333333332E-3</v>
      </c>
      <c r="I121" s="32">
        <f>Studenten[DUUR]-(Studenten[DUUR]*5%)</f>
        <v>9.8958333333333329E-3</v>
      </c>
      <c r="J121" s="35">
        <f>Studenten[DUUR]-(Studenten[DUUR]*60%)</f>
        <v>4.1666666666666666E-3</v>
      </c>
      <c r="K121" s="30"/>
    </row>
    <row r="122" spans="1:11" ht="21" customHeight="1" x14ac:dyDescent="0.25">
      <c r="A122" s="36"/>
      <c r="B122" s="41" t="str">
        <f>Studenten[[#This Row],[GEWAS]]</f>
        <v>Tarwe</v>
      </c>
      <c r="C122" s="30" t="s">
        <v>136</v>
      </c>
      <c r="D122" s="28">
        <v>1</v>
      </c>
      <c r="E122" s="31" t="s">
        <v>6</v>
      </c>
      <c r="F122" s="32">
        <v>6.9444444444444441E-3</v>
      </c>
      <c r="G122" s="33" t="s">
        <v>180</v>
      </c>
      <c r="H122" s="34">
        <f>Studenten[DUUR]-(Studenten[DUUR]*20%)</f>
        <v>5.5555555555555549E-3</v>
      </c>
      <c r="I122" s="32">
        <f>Studenten[DUUR]-(Studenten[DUUR]*5%)</f>
        <v>6.5972222222222222E-3</v>
      </c>
      <c r="J122" s="35">
        <f>Studenten[DUUR]-(Studenten[DUUR]*60%)</f>
        <v>2.7777777777777775E-3</v>
      </c>
      <c r="K122" s="30"/>
    </row>
    <row r="123" spans="1:11" ht="21" customHeight="1" x14ac:dyDescent="0.25">
      <c r="A123" s="36"/>
      <c r="B123" s="41" t="str">
        <f>Studenten[[#This Row],[GEWAS]]</f>
        <v>Tentakelplant</v>
      </c>
      <c r="C123" s="30" t="s">
        <v>137</v>
      </c>
      <c r="D123" s="28">
        <v>2</v>
      </c>
      <c r="E123" s="31" t="s">
        <v>6</v>
      </c>
      <c r="F123" s="32">
        <v>0.33333333333333331</v>
      </c>
      <c r="G123" s="33">
        <v>14</v>
      </c>
      <c r="H123" s="34">
        <f>Studenten[DUUR]-(Studenten[DUUR]*20%)</f>
        <v>0.26666666666666666</v>
      </c>
      <c r="I123" s="32">
        <f>Studenten[DUUR]-(Studenten[DUUR]*5%)</f>
        <v>0.31666666666666665</v>
      </c>
      <c r="J123" s="35">
        <f>Studenten[DUUR]-(Studenten[DUUR]*60%)</f>
        <v>0.13333333333333333</v>
      </c>
      <c r="K123" s="30"/>
    </row>
    <row r="124" spans="1:11" ht="21" customHeight="1" x14ac:dyDescent="0.25">
      <c r="A124" s="36"/>
      <c r="B124" s="41" t="str">
        <f>Studenten[[#This Row],[GEWAS]]</f>
        <v>Terreurgewassen</v>
      </c>
      <c r="C124" s="30" t="s">
        <v>138</v>
      </c>
      <c r="D124" s="28">
        <v>1</v>
      </c>
      <c r="E124" s="31" t="s">
        <v>6</v>
      </c>
      <c r="F124" s="32">
        <v>0.10416666666666667</v>
      </c>
      <c r="G124" s="33" t="s">
        <v>195</v>
      </c>
      <c r="H124" s="34">
        <f>Studenten[DUUR]-(Studenten[DUUR]*20%)</f>
        <v>8.3333333333333343E-2</v>
      </c>
      <c r="I124" s="32">
        <f>Studenten[DUUR]-(Studenten[DUUR]*5%)</f>
        <v>9.8958333333333343E-2</v>
      </c>
      <c r="J124" s="35">
        <f>Studenten[DUUR]-(Studenten[DUUR]*60%)</f>
        <v>4.1666666666666671E-2</v>
      </c>
      <c r="K124" s="30"/>
    </row>
    <row r="125" spans="1:11" ht="21" customHeight="1" x14ac:dyDescent="0.25">
      <c r="A125" s="36"/>
      <c r="B125" s="41" t="str">
        <f>Studenten[[#This Row],[GEWAS]]</f>
        <v>Ti-Brombeere</v>
      </c>
      <c r="C125" s="30" t="s">
        <v>139</v>
      </c>
      <c r="D125" s="28">
        <v>2</v>
      </c>
      <c r="E125" s="31" t="s">
        <v>6</v>
      </c>
      <c r="F125" s="32">
        <v>0.16666666666666666</v>
      </c>
      <c r="G125" s="33">
        <v>7</v>
      </c>
      <c r="H125" s="34">
        <f>Studenten[DUUR]-(Studenten[DUUR]*20%)</f>
        <v>0.13333333333333333</v>
      </c>
      <c r="I125" s="32">
        <f>Studenten[DUUR]-(Studenten[DUUR]*5%)</f>
        <v>0.15833333333333333</v>
      </c>
      <c r="J125" s="35">
        <f>Studenten[DUUR]-(Studenten[DUUR]*60%)</f>
        <v>6.6666666666666666E-2</v>
      </c>
      <c r="K125" s="30"/>
    </row>
    <row r="126" spans="1:11" ht="21" customHeight="1" x14ac:dyDescent="0.25">
      <c r="A126" s="36"/>
      <c r="B126" s="41" t="str">
        <f>Studenten[[#This Row],[GEWAS]]</f>
        <v>Ti-Pfefferminze</v>
      </c>
      <c r="C126" s="30" t="s">
        <v>140</v>
      </c>
      <c r="D126" s="28">
        <v>2</v>
      </c>
      <c r="E126" s="31" t="s">
        <v>6</v>
      </c>
      <c r="F126" s="32">
        <v>0.33333333333333331</v>
      </c>
      <c r="G126" s="33">
        <v>14</v>
      </c>
      <c r="H126" s="34">
        <f>Studenten[DUUR]-(Studenten[DUUR]*20%)</f>
        <v>0.26666666666666666</v>
      </c>
      <c r="I126" s="32">
        <f>Studenten[DUUR]-(Studenten[DUUR]*5%)</f>
        <v>0.31666666666666665</v>
      </c>
      <c r="J126" s="35">
        <f>Studenten[DUUR]-(Studenten[DUUR]*60%)</f>
        <v>0.13333333333333333</v>
      </c>
      <c r="K126" s="30"/>
    </row>
    <row r="127" spans="1:11" ht="21" customHeight="1" x14ac:dyDescent="0.25">
      <c r="A127" s="36"/>
      <c r="B127" s="41" t="str">
        <f>Studenten[[#This Row],[GEWAS]]</f>
        <v>Tomaten</v>
      </c>
      <c r="C127" s="30" t="s">
        <v>141</v>
      </c>
      <c r="D127" s="28">
        <v>18</v>
      </c>
      <c r="E127" s="31" t="s">
        <v>6</v>
      </c>
      <c r="F127" s="32">
        <v>0.13541666666666666</v>
      </c>
      <c r="G127" s="33" t="s">
        <v>170</v>
      </c>
      <c r="H127" s="34">
        <f>Studenten[DUUR]-(Studenten[DUUR]*20%)</f>
        <v>0.10833333333333332</v>
      </c>
      <c r="I127" s="32">
        <f>Studenten[DUUR]-(Studenten[DUUR]*5%)</f>
        <v>0.12864583333333332</v>
      </c>
      <c r="J127" s="35">
        <f>Studenten[DUUR]-(Studenten[DUUR]*60%)</f>
        <v>5.4166666666666669E-2</v>
      </c>
      <c r="K127" s="30"/>
    </row>
    <row r="128" spans="1:11" ht="21" customHeight="1" x14ac:dyDescent="0.25">
      <c r="A128" s="36"/>
      <c r="B128" s="41" t="str">
        <f>Studenten[[#This Row],[GEWAS]]</f>
        <v>Tovernoot</v>
      </c>
      <c r="C128" s="30" t="s">
        <v>142</v>
      </c>
      <c r="D128" s="28">
        <v>2</v>
      </c>
      <c r="E128" s="31" t="s">
        <v>6</v>
      </c>
      <c r="F128" s="32">
        <v>0.25</v>
      </c>
      <c r="G128" s="33">
        <v>11</v>
      </c>
      <c r="H128" s="34">
        <f>Studenten[DUUR]-(Studenten[DUUR]*20%)</f>
        <v>0.2</v>
      </c>
      <c r="I128" s="32">
        <f>Studenten[DUUR]-(Studenten[DUUR]*5%)</f>
        <v>0.23749999999999999</v>
      </c>
      <c r="J128" s="35">
        <f>Studenten[DUUR]-(Studenten[DUUR]*60%)</f>
        <v>0.1</v>
      </c>
      <c r="K128" s="30"/>
    </row>
    <row r="129" spans="1:11" ht="21" customHeight="1" x14ac:dyDescent="0.25">
      <c r="A129" s="36"/>
      <c r="B129" s="41" t="str">
        <f>Studenten[[#This Row],[GEWAS]]</f>
        <v>Tulp</v>
      </c>
      <c r="C129" s="30" t="s">
        <v>143</v>
      </c>
      <c r="D129" s="28">
        <v>36</v>
      </c>
      <c r="E129" s="31" t="s">
        <v>6</v>
      </c>
      <c r="F129" s="32">
        <v>0.18680555555555556</v>
      </c>
      <c r="G129" s="33" t="s">
        <v>214</v>
      </c>
      <c r="H129" s="34">
        <f>Studenten[DUUR]-(Studenten[DUUR]*20%)</f>
        <v>0.14944444444444444</v>
      </c>
      <c r="I129" s="32">
        <f>Studenten[DUUR]-(Studenten[DUUR]*5%)</f>
        <v>0.17746527777777779</v>
      </c>
      <c r="J129" s="35">
        <f>Studenten[DUUR]-(Studenten[DUUR]*60%)</f>
        <v>7.4722222222222232E-2</v>
      </c>
      <c r="K129" s="30"/>
    </row>
    <row r="130" spans="1:11" ht="21" customHeight="1" x14ac:dyDescent="0.25">
      <c r="A130" s="36"/>
      <c r="B130" s="41" t="str">
        <f>Studenten[[#This Row],[GEWAS]]</f>
        <v>Uien</v>
      </c>
      <c r="C130" s="30" t="s">
        <v>144</v>
      </c>
      <c r="D130" s="28">
        <v>65</v>
      </c>
      <c r="E130" s="31" t="s">
        <v>6</v>
      </c>
      <c r="F130" s="32">
        <v>0.625</v>
      </c>
      <c r="G130" s="33" t="s">
        <v>215</v>
      </c>
      <c r="H130" s="34">
        <f>Studenten[DUUR]-(Studenten[DUUR]*20%)</f>
        <v>0.5</v>
      </c>
      <c r="I130" s="32">
        <f>Studenten[DUUR]-(Studenten[DUUR]*5%)</f>
        <v>0.59375</v>
      </c>
      <c r="J130" s="35">
        <f>Studenten[DUUR]-(Studenten[DUUR]*60%)</f>
        <v>0.25</v>
      </c>
      <c r="K130" s="30"/>
    </row>
    <row r="131" spans="1:11" ht="21" customHeight="1" x14ac:dyDescent="0.25">
      <c r="A131" s="36"/>
      <c r="B131" s="41" t="str">
        <f>Studenten[[#This Row],[GEWAS]]</f>
        <v>Valeriaan</v>
      </c>
      <c r="C131" s="30" t="s">
        <v>145</v>
      </c>
      <c r="D131" s="28">
        <v>2</v>
      </c>
      <c r="E131" s="31" t="s">
        <v>6</v>
      </c>
      <c r="F131" s="32">
        <v>0.33333333333333331</v>
      </c>
      <c r="G131" s="33">
        <v>12</v>
      </c>
      <c r="H131" s="34">
        <f>Studenten[DUUR]-(Studenten[DUUR]*20%)</f>
        <v>0.26666666666666666</v>
      </c>
      <c r="I131" s="32">
        <f>Studenten[DUUR]-(Studenten[DUUR]*5%)</f>
        <v>0.31666666666666665</v>
      </c>
      <c r="J131" s="35">
        <f>Studenten[DUUR]-(Studenten[DUUR]*60%)</f>
        <v>0.13333333333333333</v>
      </c>
      <c r="K131" s="30"/>
    </row>
    <row r="132" spans="1:11" ht="21" customHeight="1" x14ac:dyDescent="0.25">
      <c r="A132" s="36"/>
      <c r="B132" s="41" t="str">
        <f>Studenten[[#This Row],[GEWAS]]</f>
        <v>Vanille</v>
      </c>
      <c r="C132" s="30" t="s">
        <v>146</v>
      </c>
      <c r="D132" s="28">
        <v>1</v>
      </c>
      <c r="E132" s="31" t="s">
        <v>19</v>
      </c>
      <c r="F132" s="32">
        <v>8.3333333333333329E-2</v>
      </c>
      <c r="G132" s="33" t="s">
        <v>192</v>
      </c>
      <c r="H132" s="34">
        <f>Studenten[DUUR]-(Studenten[DUUR]*20%)</f>
        <v>6.6666666666666666E-2</v>
      </c>
      <c r="I132" s="32">
        <f>Studenten[DUUR]-(Studenten[DUUR]*5%)</f>
        <v>7.9166666666666663E-2</v>
      </c>
      <c r="J132" s="35">
        <f>Studenten[DUUR]-(Studenten[DUUR]*60%)</f>
        <v>3.3333333333333333E-2</v>
      </c>
      <c r="K132" s="30"/>
    </row>
    <row r="133" spans="1:11" ht="21" customHeight="1" x14ac:dyDescent="0.25">
      <c r="A133" s="36"/>
      <c r="B133" s="41" t="str">
        <f>Studenten[[#This Row],[GEWAS]]</f>
        <v>Venkel</v>
      </c>
      <c r="C133" s="30" t="s">
        <v>147</v>
      </c>
      <c r="D133" s="28">
        <v>11</v>
      </c>
      <c r="E133" s="31" t="s">
        <v>6</v>
      </c>
      <c r="F133" s="32">
        <v>0.10416666666666667</v>
      </c>
      <c r="G133" s="33" t="s">
        <v>195</v>
      </c>
      <c r="H133" s="34">
        <f>Studenten[DUUR]-(Studenten[DUUR]*20%)</f>
        <v>8.3333333333333343E-2</v>
      </c>
      <c r="I133" s="32">
        <f>Studenten[DUUR]-(Studenten[DUUR]*5%)</f>
        <v>9.8958333333333343E-2</v>
      </c>
      <c r="J133" s="35">
        <f>Studenten[DUUR]-(Studenten[DUUR]*60%)</f>
        <v>4.1666666666666671E-2</v>
      </c>
      <c r="K133" s="30"/>
    </row>
    <row r="134" spans="1:11" ht="21" customHeight="1" x14ac:dyDescent="0.25">
      <c r="A134" s="36"/>
      <c r="B134" s="41" t="str">
        <f>Studenten[[#This Row],[GEWAS]]</f>
        <v>Venus vliegenval</v>
      </c>
      <c r="C134" s="30" t="s">
        <v>148</v>
      </c>
      <c r="D134" s="28">
        <v>2</v>
      </c>
      <c r="E134" s="31" t="s">
        <v>6</v>
      </c>
      <c r="F134" s="32">
        <v>0.125</v>
      </c>
      <c r="G134" s="33" t="s">
        <v>170</v>
      </c>
      <c r="H134" s="34">
        <f>Studenten[DUUR]-(Studenten[DUUR]*20%)</f>
        <v>0.1</v>
      </c>
      <c r="I134" s="32">
        <f>Studenten[DUUR]-(Studenten[DUUR]*5%)</f>
        <v>0.11874999999999999</v>
      </c>
      <c r="J134" s="35">
        <f>Studenten[DUUR]-(Studenten[DUUR]*60%)</f>
        <v>0.05</v>
      </c>
      <c r="K134" s="30"/>
    </row>
    <row r="135" spans="1:11" ht="21" customHeight="1" x14ac:dyDescent="0.25">
      <c r="A135" s="36"/>
      <c r="B135" s="41" t="str">
        <f>Studenten[[#This Row],[GEWAS]]</f>
        <v>Verfplant</v>
      </c>
      <c r="C135" s="30" t="s">
        <v>149</v>
      </c>
      <c r="D135" s="28">
        <v>2</v>
      </c>
      <c r="E135" s="31" t="s">
        <v>6</v>
      </c>
      <c r="F135" s="32">
        <v>0.16666666666666666</v>
      </c>
      <c r="G135" s="33">
        <v>8</v>
      </c>
      <c r="H135" s="34">
        <f>Studenten[DUUR]-(Studenten[DUUR]*20%)</f>
        <v>0.13333333333333333</v>
      </c>
      <c r="I135" s="32">
        <f>Studenten[DUUR]-(Studenten[DUUR]*5%)</f>
        <v>0.15833333333333333</v>
      </c>
      <c r="J135" s="35">
        <f>Studenten[DUUR]-(Studenten[DUUR]*60%)</f>
        <v>6.6666666666666666E-2</v>
      </c>
      <c r="K135" s="30"/>
    </row>
    <row r="136" spans="1:11" ht="21" customHeight="1" x14ac:dyDescent="0.25">
      <c r="A136" s="36"/>
      <c r="B136" s="41" t="str">
        <f>Studenten[[#This Row],[GEWAS]]</f>
        <v>Verfplant comfort</v>
      </c>
      <c r="C136" s="30" t="s">
        <v>150</v>
      </c>
      <c r="D136" s="28">
        <v>2</v>
      </c>
      <c r="E136" s="31" t="s">
        <v>6</v>
      </c>
      <c r="F136" s="32">
        <v>0.33333333333333331</v>
      </c>
      <c r="G136" s="33">
        <v>14</v>
      </c>
      <c r="H136" s="34">
        <f>Studenten[DUUR]-(Studenten[DUUR]*20%)</f>
        <v>0.26666666666666666</v>
      </c>
      <c r="I136" s="32">
        <f>Studenten[DUUR]-(Studenten[DUUR]*5%)</f>
        <v>0.31666666666666665</v>
      </c>
      <c r="J136" s="35">
        <f>Studenten[DUUR]-(Studenten[DUUR]*60%)</f>
        <v>0.13333333333333333</v>
      </c>
      <c r="K136" s="30"/>
    </row>
    <row r="137" spans="1:11" ht="21" customHeight="1" x14ac:dyDescent="0.25">
      <c r="A137" s="36"/>
      <c r="B137" s="41" t="str">
        <f>Studenten[[#This Row],[GEWAS]]</f>
        <v>Viooltje</v>
      </c>
      <c r="C137" s="30" t="s">
        <v>151</v>
      </c>
      <c r="D137" s="28">
        <v>25</v>
      </c>
      <c r="E137" s="31" t="s">
        <v>6</v>
      </c>
      <c r="F137" s="32">
        <v>0.16180555555555556</v>
      </c>
      <c r="G137" s="33" t="s">
        <v>216</v>
      </c>
      <c r="H137" s="34">
        <f>Studenten[DUUR]-(Studenten[DUUR]*20%)</f>
        <v>0.12944444444444445</v>
      </c>
      <c r="I137" s="32">
        <f>Studenten[DUUR]-(Studenten[DUUR]*5%)</f>
        <v>0.1537152777777778</v>
      </c>
      <c r="J137" s="35">
        <f>Studenten[DUUR]-(Studenten[DUUR]*60%)</f>
        <v>6.4722222222222223E-2</v>
      </c>
      <c r="K137" s="30"/>
    </row>
    <row r="138" spans="1:11" ht="21" customHeight="1" x14ac:dyDescent="0.25">
      <c r="A138" s="36"/>
      <c r="B138" s="41" t="str">
        <f>Studenten[[#This Row],[GEWAS]]</f>
        <v>Voetschimmel</v>
      </c>
      <c r="C138" s="30" t="s">
        <v>152</v>
      </c>
      <c r="D138" s="28">
        <v>2</v>
      </c>
      <c r="E138" s="31" t="s">
        <v>6</v>
      </c>
      <c r="F138" s="32">
        <v>5.2083333333333336E-2</v>
      </c>
      <c r="G138" s="33">
        <v>2</v>
      </c>
      <c r="H138" s="34">
        <f>Studenten[DUUR]-(Studenten[DUUR]*20%)</f>
        <v>4.1666666666666671E-2</v>
      </c>
      <c r="I138" s="32">
        <f>Studenten[DUUR]-(Studenten[DUUR]*5%)</f>
        <v>4.9479166666666671E-2</v>
      </c>
      <c r="J138" s="35">
        <f>Studenten[DUUR]-(Studenten[DUUR]*60%)</f>
        <v>2.0833333333333336E-2</v>
      </c>
      <c r="K138" s="30"/>
    </row>
    <row r="139" spans="1:11" ht="21" customHeight="1" x14ac:dyDescent="0.25">
      <c r="A139" s="36"/>
      <c r="B139" s="41" t="str">
        <f>Studenten[[#This Row],[GEWAS]]</f>
        <v>Vossebes</v>
      </c>
      <c r="C139" s="30" t="s">
        <v>153</v>
      </c>
      <c r="D139" s="28">
        <v>22</v>
      </c>
      <c r="E139" s="31" t="s">
        <v>6</v>
      </c>
      <c r="F139" s="32">
        <v>0.14583333333333334</v>
      </c>
      <c r="G139" s="33">
        <v>5</v>
      </c>
      <c r="H139" s="34">
        <f>Studenten[DUUR]-(Studenten[DUUR]*20%)</f>
        <v>0.11666666666666667</v>
      </c>
      <c r="I139" s="32">
        <f>Studenten[DUUR]-(Studenten[DUUR]*5%)</f>
        <v>0.13854166666666667</v>
      </c>
      <c r="J139" s="35">
        <f>Studenten[DUUR]-(Studenten[DUUR]*60%)</f>
        <v>5.8333333333333334E-2</v>
      </c>
      <c r="K139" s="30"/>
    </row>
    <row r="140" spans="1:11" ht="21" customHeight="1" x14ac:dyDescent="0.25">
      <c r="A140" s="36"/>
      <c r="B140" s="41" t="str">
        <f>Studenten[[#This Row],[GEWAS]]</f>
        <v>Vuurwerkbloem</v>
      </c>
      <c r="C140" s="30" t="s">
        <v>154</v>
      </c>
      <c r="D140" s="28">
        <v>2</v>
      </c>
      <c r="E140" s="31" t="s">
        <v>6</v>
      </c>
      <c r="F140" s="32">
        <v>0.1875</v>
      </c>
      <c r="G140" s="33">
        <v>9</v>
      </c>
      <c r="H140" s="34">
        <f>Studenten[DUUR]-(Studenten[DUUR]*20%)</f>
        <v>0.15</v>
      </c>
      <c r="I140" s="32">
        <f>Studenten[DUUR]-(Studenten[DUUR]*5%)</f>
        <v>0.17812500000000001</v>
      </c>
      <c r="J140" s="35">
        <f>Studenten[DUUR]-(Studenten[DUUR]*60%)</f>
        <v>7.5000000000000011E-2</v>
      </c>
      <c r="K140" s="30"/>
    </row>
    <row r="141" spans="1:11" ht="21" customHeight="1" x14ac:dyDescent="0.25">
      <c r="A141" s="36"/>
      <c r="B141" s="41" t="str">
        <f>Studenten[[#This Row],[GEWAS]]</f>
        <v>Walstro</v>
      </c>
      <c r="C141" s="30" t="s">
        <v>155</v>
      </c>
      <c r="D141" s="28">
        <v>84</v>
      </c>
      <c r="E141" s="31" t="s">
        <v>6</v>
      </c>
      <c r="F141" s="32">
        <v>0.20833333333333334</v>
      </c>
      <c r="G141" s="33">
        <v>8</v>
      </c>
      <c r="H141" s="34">
        <f>Studenten[DUUR]-(Studenten[DUUR]*20%)</f>
        <v>0.16666666666666669</v>
      </c>
      <c r="I141" s="32">
        <f>Studenten[DUUR]-(Studenten[DUUR]*5%)</f>
        <v>0.19791666666666669</v>
      </c>
      <c r="J141" s="35">
        <f>Studenten[DUUR]-(Studenten[DUUR]*60%)</f>
        <v>8.3333333333333343E-2</v>
      </c>
      <c r="K141" s="30"/>
    </row>
    <row r="142" spans="1:11" ht="21" customHeight="1" x14ac:dyDescent="0.25">
      <c r="A142" s="36"/>
      <c r="B142" s="41" t="str">
        <f>Studenten[[#This Row],[GEWAS]]</f>
        <v>Watermeloen</v>
      </c>
      <c r="C142" s="30" t="s">
        <v>156</v>
      </c>
      <c r="D142" s="28">
        <v>42</v>
      </c>
      <c r="E142" s="31" t="s">
        <v>6</v>
      </c>
      <c r="F142" s="32">
        <v>0.22777777777777777</v>
      </c>
      <c r="G142" s="33" t="s">
        <v>196</v>
      </c>
      <c r="H142" s="34">
        <f>Studenten[DUUR]-(Studenten[DUUR]*20%)</f>
        <v>0.18222222222222223</v>
      </c>
      <c r="I142" s="32">
        <f>Studenten[DUUR]-(Studenten[DUUR]*5%)</f>
        <v>0.21638888888888888</v>
      </c>
      <c r="J142" s="35">
        <f>Studenten[DUUR]-(Studenten[DUUR]*60%)</f>
        <v>9.1111111111111115E-2</v>
      </c>
      <c r="K142" s="30"/>
    </row>
    <row r="143" spans="1:11" ht="21" customHeight="1" x14ac:dyDescent="0.25">
      <c r="A143" s="36"/>
      <c r="B143" s="41" t="str">
        <f>Studenten[[#This Row],[GEWAS]]</f>
        <v>Wijndruiven</v>
      </c>
      <c r="C143" s="30" t="s">
        <v>157</v>
      </c>
      <c r="D143" s="28">
        <v>1</v>
      </c>
      <c r="E143" s="31" t="s">
        <v>19</v>
      </c>
      <c r="F143" s="32">
        <v>3.125E-2</v>
      </c>
      <c r="G143" s="33">
        <v>3</v>
      </c>
      <c r="H143" s="34">
        <f>Studenten[DUUR]-(Studenten[DUUR]*20%)</f>
        <v>2.5000000000000001E-2</v>
      </c>
      <c r="I143" s="32">
        <f>Studenten[DUUR]-(Studenten[DUUR]*5%)</f>
        <v>2.9687499999999999E-2</v>
      </c>
      <c r="J143" s="35">
        <f>Studenten[DUUR]-(Studenten[DUUR]*60%)</f>
        <v>1.2500000000000001E-2</v>
      </c>
      <c r="K143" s="30"/>
    </row>
    <row r="144" spans="1:11" ht="21" customHeight="1" x14ac:dyDescent="0.25">
      <c r="A144" s="36"/>
      <c r="B144" s="41" t="str">
        <f>Studenten[[#This Row],[GEWAS]]</f>
        <v>Wilgenroosje</v>
      </c>
      <c r="C144" s="30" t="s">
        <v>158</v>
      </c>
      <c r="D144" s="28">
        <v>2</v>
      </c>
      <c r="E144" s="31" t="s">
        <v>6</v>
      </c>
      <c r="F144" s="32">
        <v>0.16666666666666666</v>
      </c>
      <c r="G144" s="33">
        <v>10</v>
      </c>
      <c r="H144" s="34">
        <f>Studenten[DUUR]-(Studenten[DUUR]*20%)</f>
        <v>0.13333333333333333</v>
      </c>
      <c r="I144" s="32">
        <f>Studenten[DUUR]-(Studenten[DUUR]*5%)</f>
        <v>0.15833333333333333</v>
      </c>
      <c r="J144" s="35">
        <f>Studenten[DUUR]-(Studenten[DUUR]*60%)</f>
        <v>6.6666666666666666E-2</v>
      </c>
      <c r="K144" s="30"/>
    </row>
    <row r="145" spans="1:11" ht="21" customHeight="1" x14ac:dyDescent="0.25">
      <c r="A145" s="36"/>
      <c r="B145" s="41" t="str">
        <f>Studenten[[#This Row],[GEWAS]]</f>
        <v>Windmolentje</v>
      </c>
      <c r="C145" s="30" t="s">
        <v>159</v>
      </c>
      <c r="D145" s="28">
        <v>2</v>
      </c>
      <c r="E145" s="31" t="s">
        <v>6</v>
      </c>
      <c r="F145" s="32">
        <v>0.25</v>
      </c>
      <c r="G145" s="33">
        <v>8</v>
      </c>
      <c r="H145" s="34">
        <f>Studenten[DUUR]-(Studenten[DUUR]*20%)</f>
        <v>0.2</v>
      </c>
      <c r="I145" s="32">
        <f>Studenten[DUUR]-(Studenten[DUUR]*5%)</f>
        <v>0.23749999999999999</v>
      </c>
      <c r="J145" s="35">
        <f>Studenten[DUUR]-(Studenten[DUUR]*60%)</f>
        <v>0.1</v>
      </c>
      <c r="K145" s="30"/>
    </row>
    <row r="146" spans="1:11" ht="21" customHeight="1" x14ac:dyDescent="0.25">
      <c r="A146" s="36"/>
      <c r="B146" s="41" t="str">
        <f>Studenten[[#This Row],[GEWAS]]</f>
        <v>Winterjasmijn</v>
      </c>
      <c r="C146" s="30" t="s">
        <v>160</v>
      </c>
      <c r="D146" s="28">
        <v>87</v>
      </c>
      <c r="E146" s="31" t="s">
        <v>6</v>
      </c>
      <c r="F146" s="32">
        <v>0.375</v>
      </c>
      <c r="G146" s="33" t="s">
        <v>217</v>
      </c>
      <c r="H146" s="34">
        <f>Studenten[DUUR]-(Studenten[DUUR]*20%)</f>
        <v>0.3</v>
      </c>
      <c r="I146" s="32">
        <f>Studenten[DUUR]-(Studenten[DUUR]*5%)</f>
        <v>0.35625000000000001</v>
      </c>
      <c r="J146" s="35">
        <f>Studenten[DUUR]-(Studenten[DUUR]*60%)</f>
        <v>0.15000000000000002</v>
      </c>
      <c r="K146" s="30"/>
    </row>
    <row r="147" spans="1:11" ht="21" customHeight="1" x14ac:dyDescent="0.25">
      <c r="A147" s="36"/>
      <c r="B147" s="41" t="str">
        <f>Studenten[[#This Row],[GEWAS]]</f>
        <v>Winterpenen</v>
      </c>
      <c r="C147" s="30" t="s">
        <v>161</v>
      </c>
      <c r="D147" s="28">
        <v>1</v>
      </c>
      <c r="E147" s="31" t="s">
        <v>6</v>
      </c>
      <c r="F147" s="32">
        <v>6.9444444444444441E-3</v>
      </c>
      <c r="G147" s="33" t="s">
        <v>180</v>
      </c>
      <c r="H147" s="34">
        <f>Studenten[DUUR]-(Studenten[DUUR]*20%)</f>
        <v>5.5555555555555549E-3</v>
      </c>
      <c r="I147" s="32">
        <f>Studenten[DUUR]-(Studenten[DUUR]*5%)</f>
        <v>6.5972222222222222E-3</v>
      </c>
      <c r="J147" s="35">
        <f>Studenten[DUUR]-(Studenten[DUUR]*60%)</f>
        <v>2.7777777777777775E-3</v>
      </c>
      <c r="K147" s="30"/>
    </row>
    <row r="148" spans="1:11" ht="21" customHeight="1" x14ac:dyDescent="0.25">
      <c r="A148" s="36"/>
      <c r="B148" s="41" t="str">
        <f>Studenten[[#This Row],[GEWAS]]</f>
        <v>Witte roos</v>
      </c>
      <c r="C148" s="30" t="s">
        <v>162</v>
      </c>
      <c r="D148" s="28">
        <v>3</v>
      </c>
      <c r="E148" s="31" t="s">
        <v>6</v>
      </c>
      <c r="F148" s="32">
        <v>0.125</v>
      </c>
      <c r="G148" s="33" t="s">
        <v>192</v>
      </c>
      <c r="H148" s="34">
        <f>Studenten[DUUR]-(Studenten[DUUR]*20%)</f>
        <v>0.1</v>
      </c>
      <c r="I148" s="32">
        <f>Studenten[DUUR]-(Studenten[DUUR]*5%)</f>
        <v>0.11874999999999999</v>
      </c>
      <c r="J148" s="35">
        <f>Studenten[DUUR]-(Studenten[DUUR]*60%)</f>
        <v>0.05</v>
      </c>
      <c r="K148" s="30"/>
    </row>
    <row r="149" spans="1:11" ht="21" customHeight="1" x14ac:dyDescent="0.25">
      <c r="A149" s="36"/>
      <c r="B149" s="41" t="str">
        <f>Studenten[[#This Row],[GEWAS]]</f>
        <v>Yams</v>
      </c>
      <c r="C149" s="30" t="s">
        <v>163</v>
      </c>
      <c r="D149" s="28">
        <v>1</v>
      </c>
      <c r="E149" s="31" t="s">
        <v>19</v>
      </c>
      <c r="F149" s="32">
        <v>0.22916666666666666</v>
      </c>
      <c r="G149" s="33" t="s">
        <v>218</v>
      </c>
      <c r="H149" s="34">
        <f>Studenten[DUUR]-(Studenten[DUUR]*20%)</f>
        <v>0.18333333333333332</v>
      </c>
      <c r="I149" s="32">
        <f>Studenten[DUUR]-(Studenten[DUUR]*5%)</f>
        <v>0.21770833333333334</v>
      </c>
      <c r="J149" s="35">
        <f>Studenten[DUUR]-(Studenten[DUUR]*60%)</f>
        <v>9.1666666666666674E-2</v>
      </c>
      <c r="K149" s="30"/>
    </row>
    <row r="150" spans="1:11" ht="21" customHeight="1" x14ac:dyDescent="0.25">
      <c r="A150" s="36"/>
      <c r="B150" s="41" t="str">
        <f>Studenten[[#This Row],[GEWAS]]</f>
        <v>Zoete aardappel</v>
      </c>
      <c r="C150" s="30" t="s">
        <v>164</v>
      </c>
      <c r="D150" s="28">
        <v>1</v>
      </c>
      <c r="E150" s="31" t="s">
        <v>19</v>
      </c>
      <c r="F150" s="32">
        <v>0.20833333333333334</v>
      </c>
      <c r="G150" s="33" t="s">
        <v>219</v>
      </c>
      <c r="H150" s="34">
        <f>Studenten[DUUR]-(Studenten[DUUR]*20%)</f>
        <v>0.16666666666666669</v>
      </c>
      <c r="I150" s="32">
        <f>Studenten[DUUR]-(Studenten[DUUR]*5%)</f>
        <v>0.19791666666666669</v>
      </c>
      <c r="J150" s="35">
        <f>Studenten[DUUR]-(Studenten[DUUR]*60%)</f>
        <v>8.3333333333333343E-2</v>
      </c>
      <c r="K150" s="30"/>
    </row>
    <row r="151" spans="1:11" ht="21" customHeight="1" x14ac:dyDescent="0.25">
      <c r="A151" s="36"/>
      <c r="B151" s="41" t="str">
        <f>Studenten[[#This Row],[GEWAS]]</f>
        <v>Zonnebloemen</v>
      </c>
      <c r="C151" s="30" t="s">
        <v>165</v>
      </c>
      <c r="D151" s="28">
        <v>3</v>
      </c>
      <c r="E151" s="31" t="s">
        <v>6</v>
      </c>
      <c r="F151" s="32">
        <v>4.1666666666666664E-2</v>
      </c>
      <c r="G151" s="33" t="s">
        <v>220</v>
      </c>
      <c r="H151" s="34">
        <f>Studenten[DUUR]-(Studenten[DUUR]*20%)</f>
        <v>3.3333333333333333E-2</v>
      </c>
      <c r="I151" s="32">
        <f>Studenten[DUUR]-(Studenten[DUUR]*5%)</f>
        <v>3.9583333333333331E-2</v>
      </c>
      <c r="J151" s="35">
        <f>Studenten[DUUR]-(Studenten[DUUR]*60%)</f>
        <v>1.6666666666666666E-2</v>
      </c>
      <c r="K151" s="30"/>
    </row>
    <row r="152" spans="1:11" ht="21" customHeight="1" x14ac:dyDescent="0.25">
      <c r="A152" s="36"/>
      <c r="B152" s="41" t="str">
        <f>Studenten[[#This Row],[GEWAS]]</f>
        <v>Zoute aardappel</v>
      </c>
      <c r="C152" s="30" t="s">
        <v>166</v>
      </c>
      <c r="D152" s="28">
        <v>2</v>
      </c>
      <c r="E152" s="31" t="s">
        <v>6</v>
      </c>
      <c r="F152" s="32">
        <v>0.20833333333333334</v>
      </c>
      <c r="G152" s="33">
        <v>9</v>
      </c>
      <c r="H152" s="34">
        <f>Studenten[DUUR]-(Studenten[DUUR]*20%)</f>
        <v>0.16666666666666669</v>
      </c>
      <c r="I152" s="32">
        <f>Studenten[DUUR]-(Studenten[DUUR]*5%)</f>
        <v>0.19791666666666669</v>
      </c>
      <c r="J152" s="35">
        <f>Studenten[DUUR]-(Studenten[DUUR]*60%)</f>
        <v>8.3333333333333343E-2</v>
      </c>
      <c r="K152" s="30"/>
    </row>
    <row r="153" spans="1:11" ht="21" customHeight="1" x14ac:dyDescent="0.25">
      <c r="A153" s="36"/>
      <c r="B153" s="41" t="str">
        <f>Studenten[[#This Row],[GEWAS]]</f>
        <v>Zuurkool</v>
      </c>
      <c r="C153" s="30" t="s">
        <v>167</v>
      </c>
      <c r="D153" s="28">
        <v>2</v>
      </c>
      <c r="E153" s="31" t="s">
        <v>6</v>
      </c>
      <c r="F153" s="32">
        <v>0.20833333333333334</v>
      </c>
      <c r="G153" s="33">
        <v>9</v>
      </c>
      <c r="H153" s="34">
        <f>Studenten[DUUR]-(Studenten[DUUR]*20%)</f>
        <v>0.16666666666666669</v>
      </c>
      <c r="I153" s="32">
        <f>Studenten[DUUR]-(Studenten[DUUR]*5%)</f>
        <v>0.19791666666666669</v>
      </c>
      <c r="J153" s="35">
        <f>Studenten[DUUR]-(Studenten[DUUR]*60%)</f>
        <v>8.3333333333333343E-2</v>
      </c>
      <c r="K153" s="30"/>
    </row>
    <row r="154" spans="1:11" ht="21" customHeight="1" x14ac:dyDescent="0.25">
      <c r="A154" s="36"/>
      <c r="B154" s="41" t="str">
        <f>Studenten[[#This Row],[GEWAS]]</f>
        <v>Zwaardlelie</v>
      </c>
      <c r="C154" s="30" t="s">
        <v>168</v>
      </c>
      <c r="D154" s="28">
        <v>74</v>
      </c>
      <c r="E154" s="31" t="s">
        <v>6</v>
      </c>
      <c r="F154" s="32">
        <v>0.72222222222222221</v>
      </c>
      <c r="G154" s="33">
        <v>26</v>
      </c>
      <c r="H154" s="34">
        <f>Studenten[DUUR]-(Studenten[DUUR]*20%)</f>
        <v>0.57777777777777772</v>
      </c>
      <c r="I154" s="32">
        <f>Studenten[DUUR]-(Studenten[DUUR]*5%)</f>
        <v>0.68611111111111112</v>
      </c>
      <c r="J154" s="35">
        <f>Studenten[DUUR]-(Studenten[DUUR]*60%)</f>
        <v>0.28888888888888892</v>
      </c>
      <c r="K154" s="30"/>
    </row>
    <row r="155" spans="1:11" ht="21" customHeight="1" thickBot="1" x14ac:dyDescent="0.3">
      <c r="B155" s="42"/>
      <c r="C155" s="43"/>
      <c r="D155" s="44"/>
      <c r="E155" s="45"/>
      <c r="F155" s="46"/>
      <c r="G155" s="47"/>
      <c r="H155" s="48"/>
      <c r="I155" s="46"/>
      <c r="J155" s="49"/>
      <c r="K155" s="50"/>
    </row>
    <row r="156" spans="1:11" ht="21" customHeight="1" thickTop="1" x14ac:dyDescent="0.25"/>
  </sheetData>
  <printOptions horizontalCentered="1"/>
  <pageMargins left="0.25" right="0.25" top="0.75" bottom="0.75" header="0.3" footer="0.3"/>
  <pageSetup paperSize="9" fitToHeight="0" orientation="landscape" r:id="rId1"/>
  <headerFooter differentFirst="1">
    <oddHeader>&amp;RPage &amp;P van &amp;N</oddHeader>
  </headerFooter>
  <ignoredErrors>
    <ignoredError sqref="H4" calculatedColumn="1"/>
  </ignoredErrors>
  <drawing r:id="rId2"/>
  <tableParts count="1">
    <tablePart r:id="rId3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?mso-contentType ?>
<FormTemplates xmlns="http://schemas.microsoft.com/sharepoint/v3/contenttype/forms">
  <Display>DocumentLibraryForm</Display>
  <Edit>AssetEditForm</Edit>
  <New>DocumentLibraryForm</New>
</FormTemplates>
</file>

<file path=customXml/itemProps1.xml><?xml version="1.0" encoding="utf-8"?>
<ds:datastoreItem xmlns:ds="http://schemas.openxmlformats.org/officeDocument/2006/customXml" ds:itemID="{7C46B957-CD3C-48BB-8CE1-FF75A788555D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Werkbladen</vt:lpstr>
      </vt:variant>
      <vt:variant>
        <vt:i4>2</vt:i4>
      </vt:variant>
      <vt:variant>
        <vt:lpstr>Benoemde bereiken</vt:lpstr>
      </vt:variant>
      <vt:variant>
        <vt:i4>3</vt:i4>
      </vt:variant>
    </vt:vector>
  </HeadingPairs>
  <TitlesOfParts>
    <vt:vector size="5" baseType="lpstr">
      <vt:lpstr>DATABANK GAWASSEN</vt:lpstr>
      <vt:lpstr>Gegevens</vt:lpstr>
      <vt:lpstr>Afdruktitels</vt:lpstr>
      <vt:lpstr>NaamStudent</vt:lpstr>
      <vt:lpstr>Studentenlijst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keywords/>
  <cp:lastModifiedBy/>
  <dcterms:created xsi:type="dcterms:W3CDTF">2013-12-07T09:39:39Z</dcterms:created>
  <dcterms:modified xsi:type="dcterms:W3CDTF">2013-12-07T10:00:46Z</dcterms:modified>
  <cp:version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TemplateID">
    <vt:lpwstr>TC028020999991</vt:lpwstr>
  </property>
</Properties>
</file>